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2-AmtlicheVermessung\26-OEREBK\2603-Leitung-OEREBK\2603-06-Abgeltungen-OEREBK\2603-06-01-Kreditverteilung\2603-06-01-02-Jahr2020-2023\"/>
    </mc:Choice>
  </mc:AlternateContent>
  <bookViews>
    <workbookView xWindow="-960" yWindow="120" windowWidth="27570" windowHeight="13860" activeTab="1"/>
    <workbookView xWindow="0" yWindow="0" windowWidth="28800" windowHeight="13635"/>
  </bookViews>
  <sheets>
    <sheet name="Planification coûts exploit." sheetId="1" r:id="rId1"/>
    <sheet name="Développement sup." sheetId="2" r:id="rId2"/>
  </sheets>
  <calcPr calcId="162913"/>
</workbook>
</file>

<file path=xl/calcChain.xml><?xml version="1.0" encoding="utf-8"?>
<calcChain xmlns="http://schemas.openxmlformats.org/spreadsheetml/2006/main">
  <c r="B33" i="1" l="1"/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AA31" i="2" l="1"/>
  <c r="Z31" i="2"/>
  <c r="AA30" i="2"/>
  <c r="Z30" i="2"/>
  <c r="AB30" i="2" s="1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B19" i="2" s="1"/>
  <c r="AA18" i="2"/>
  <c r="Z18" i="2"/>
  <c r="AA17" i="2"/>
  <c r="Z17" i="2"/>
  <c r="AB17" i="2" s="1"/>
  <c r="AA16" i="2"/>
  <c r="Z16" i="2"/>
  <c r="AA15" i="2"/>
  <c r="Z15" i="2"/>
  <c r="AB15" i="2" s="1"/>
  <c r="AA14" i="2"/>
  <c r="Z14" i="2"/>
  <c r="AA13" i="2"/>
  <c r="Z13" i="2"/>
  <c r="AB13" i="2" s="1"/>
  <c r="AB12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W31" i="2"/>
  <c r="V31" i="2"/>
  <c r="W30" i="2"/>
  <c r="V30" i="2"/>
  <c r="X30" i="2" s="1"/>
  <c r="W29" i="2"/>
  <c r="V29" i="2"/>
  <c r="W28" i="2"/>
  <c r="V28" i="2"/>
  <c r="X28" i="2" s="1"/>
  <c r="W27" i="2"/>
  <c r="V27" i="2"/>
  <c r="W26" i="2"/>
  <c r="V26" i="2"/>
  <c r="X26" i="2" s="1"/>
  <c r="W25" i="2"/>
  <c r="V25" i="2"/>
  <c r="W24" i="2"/>
  <c r="V24" i="2"/>
  <c r="X24" i="2" s="1"/>
  <c r="W23" i="2"/>
  <c r="V23" i="2"/>
  <c r="X23" i="2" s="1"/>
  <c r="W22" i="2"/>
  <c r="V22" i="2"/>
  <c r="W21" i="2"/>
  <c r="V21" i="2"/>
  <c r="X21" i="2" s="1"/>
  <c r="W20" i="2"/>
  <c r="V20" i="2"/>
  <c r="W19" i="2"/>
  <c r="V19" i="2"/>
  <c r="W18" i="2"/>
  <c r="V18" i="2"/>
  <c r="W17" i="2"/>
  <c r="V17" i="2"/>
  <c r="W16" i="2"/>
  <c r="V16" i="2"/>
  <c r="W15" i="2"/>
  <c r="V15" i="2"/>
  <c r="W14" i="2"/>
  <c r="V14" i="2"/>
  <c r="W13" i="2"/>
  <c r="V13" i="2"/>
  <c r="W12" i="2"/>
  <c r="V12" i="2"/>
  <c r="X11" i="2"/>
  <c r="W11" i="2"/>
  <c r="V11" i="2"/>
  <c r="W10" i="2"/>
  <c r="V10" i="2"/>
  <c r="W9" i="2"/>
  <c r="V9" i="2"/>
  <c r="X9" i="2" s="1"/>
  <c r="W8" i="2"/>
  <c r="V8" i="2"/>
  <c r="W7" i="2"/>
  <c r="V7" i="2"/>
  <c r="X7" i="2" s="1"/>
  <c r="W6" i="2"/>
  <c r="V6" i="2"/>
  <c r="S31" i="2"/>
  <c r="R31" i="2"/>
  <c r="T31" i="2" s="1"/>
  <c r="S30" i="2"/>
  <c r="R30" i="2"/>
  <c r="S29" i="2"/>
  <c r="R29" i="2"/>
  <c r="T29" i="2" s="1"/>
  <c r="S28" i="2"/>
  <c r="R28" i="2"/>
  <c r="S27" i="2"/>
  <c r="T27" i="2" s="1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T19" i="2" s="1"/>
  <c r="R19" i="2"/>
  <c r="S18" i="2"/>
  <c r="R18" i="2"/>
  <c r="S17" i="2"/>
  <c r="R17" i="2"/>
  <c r="T17" i="2" s="1"/>
  <c r="S16" i="2"/>
  <c r="R16" i="2"/>
  <c r="S15" i="2"/>
  <c r="R15" i="2"/>
  <c r="S14" i="2"/>
  <c r="R14" i="2"/>
  <c r="S13" i="2"/>
  <c r="R13" i="2"/>
  <c r="S12" i="2"/>
  <c r="R12" i="2"/>
  <c r="S11" i="2"/>
  <c r="T11" i="2" s="1"/>
  <c r="R11" i="2"/>
  <c r="S10" i="2"/>
  <c r="R10" i="2"/>
  <c r="T10" i="2" s="1"/>
  <c r="S9" i="2"/>
  <c r="R9" i="2"/>
  <c r="S8" i="2"/>
  <c r="R8" i="2"/>
  <c r="S7" i="2"/>
  <c r="T7" i="2" s="1"/>
  <c r="R7" i="2"/>
  <c r="S6" i="2"/>
  <c r="R6" i="2"/>
  <c r="AB20" i="2" l="1"/>
  <c r="AB28" i="2"/>
  <c r="T8" i="2"/>
  <c r="T16" i="2"/>
  <c r="T24" i="2"/>
  <c r="X31" i="2"/>
  <c r="AB7" i="2"/>
  <c r="AB27" i="2"/>
  <c r="T13" i="2"/>
  <c r="T15" i="2"/>
  <c r="T20" i="2"/>
  <c r="T22" i="2"/>
  <c r="T26" i="2"/>
  <c r="X8" i="2"/>
  <c r="AB18" i="2"/>
  <c r="X13" i="2"/>
  <c r="X15" i="2"/>
  <c r="X17" i="2"/>
  <c r="X19" i="2"/>
  <c r="AB8" i="2"/>
  <c r="AB10" i="2"/>
  <c r="AB21" i="2"/>
  <c r="AB23" i="2"/>
  <c r="AB25" i="2"/>
  <c r="S32" i="2"/>
  <c r="T12" i="2"/>
  <c r="T14" i="2"/>
  <c r="T21" i="2"/>
  <c r="T23" i="2"/>
  <c r="T28" i="2"/>
  <c r="T30" i="2"/>
  <c r="X25" i="2"/>
  <c r="X27" i="2"/>
  <c r="X29" i="2"/>
  <c r="AA32" i="2"/>
  <c r="AB14" i="2"/>
  <c r="AB16" i="2"/>
  <c r="AB29" i="2"/>
  <c r="AB31" i="2"/>
  <c r="T9" i="2"/>
  <c r="T18" i="2"/>
  <c r="T25" i="2"/>
  <c r="W32" i="2"/>
  <c r="X12" i="2"/>
  <c r="X14" i="2"/>
  <c r="X16" i="2"/>
  <c r="X18" i="2"/>
  <c r="X20" i="2"/>
  <c r="X22" i="2"/>
  <c r="AB9" i="2"/>
  <c r="AB22" i="2"/>
  <c r="AB24" i="2"/>
  <c r="AB26" i="2"/>
  <c r="X10" i="2"/>
  <c r="Z32" i="2"/>
  <c r="AB11" i="2"/>
  <c r="R32" i="2"/>
  <c r="V32" i="2"/>
  <c r="AB6" i="2"/>
  <c r="X6" i="2"/>
  <c r="T6" i="2"/>
  <c r="L32" i="2"/>
  <c r="K32" i="2"/>
  <c r="J32" i="2"/>
  <c r="I32" i="2"/>
  <c r="H32" i="2"/>
  <c r="G32" i="2"/>
  <c r="F32" i="2"/>
  <c r="E32" i="2"/>
  <c r="D32" i="2"/>
  <c r="C32" i="2"/>
  <c r="B32" i="2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N27" i="2"/>
  <c r="M27" i="2"/>
  <c r="P27" i="2" s="1"/>
  <c r="O26" i="2"/>
  <c r="N26" i="2"/>
  <c r="M26" i="2"/>
  <c r="O25" i="2"/>
  <c r="N25" i="2"/>
  <c r="M25" i="2"/>
  <c r="O24" i="2"/>
  <c r="N24" i="2"/>
  <c r="M24" i="2"/>
  <c r="O23" i="2"/>
  <c r="N23" i="2"/>
  <c r="M23" i="2"/>
  <c r="P23" i="2" s="1"/>
  <c r="O22" i="2"/>
  <c r="N22" i="2"/>
  <c r="M22" i="2"/>
  <c r="O21" i="2"/>
  <c r="N21" i="2"/>
  <c r="M21" i="2"/>
  <c r="O20" i="2"/>
  <c r="N20" i="2"/>
  <c r="M20" i="2"/>
  <c r="O19" i="2"/>
  <c r="N19" i="2"/>
  <c r="M19" i="2"/>
  <c r="P19" i="2" s="1"/>
  <c r="O18" i="2"/>
  <c r="N18" i="2"/>
  <c r="M18" i="2"/>
  <c r="O17" i="2"/>
  <c r="N17" i="2"/>
  <c r="M17" i="2"/>
  <c r="O16" i="2"/>
  <c r="N16" i="2"/>
  <c r="M16" i="2"/>
  <c r="O15" i="2"/>
  <c r="N15" i="2"/>
  <c r="M15" i="2"/>
  <c r="P15" i="2" s="1"/>
  <c r="O14" i="2"/>
  <c r="N14" i="2"/>
  <c r="M14" i="2"/>
  <c r="O13" i="2"/>
  <c r="N13" i="2"/>
  <c r="M13" i="2"/>
  <c r="O12" i="2"/>
  <c r="N12" i="2"/>
  <c r="M12" i="2"/>
  <c r="O11" i="2"/>
  <c r="N11" i="2"/>
  <c r="M11" i="2"/>
  <c r="P11" i="2" s="1"/>
  <c r="O10" i="2"/>
  <c r="N10" i="2"/>
  <c r="M10" i="2"/>
  <c r="O9" i="2"/>
  <c r="N9" i="2"/>
  <c r="M9" i="2"/>
  <c r="O8" i="2"/>
  <c r="N8" i="2"/>
  <c r="M8" i="2"/>
  <c r="O7" i="2"/>
  <c r="N7" i="2"/>
  <c r="M7" i="2"/>
  <c r="P7" i="2" s="1"/>
  <c r="O6" i="2"/>
  <c r="N6" i="2"/>
  <c r="M6" i="2"/>
  <c r="AB32" i="2" l="1"/>
  <c r="M32" i="2"/>
  <c r="P10" i="2"/>
  <c r="P14" i="2"/>
  <c r="P18" i="2"/>
  <c r="P22" i="2"/>
  <c r="P26" i="2"/>
  <c r="P30" i="2"/>
  <c r="P31" i="2"/>
  <c r="P13" i="2"/>
  <c r="P21" i="2"/>
  <c r="P25" i="2"/>
  <c r="P29" i="2"/>
  <c r="T32" i="2"/>
  <c r="P9" i="2"/>
  <c r="P17" i="2"/>
  <c r="O32" i="2"/>
  <c r="N32" i="2"/>
  <c r="P8" i="2"/>
  <c r="P12" i="2"/>
  <c r="P16" i="2"/>
  <c r="P20" i="2"/>
  <c r="P24" i="2"/>
  <c r="P28" i="2"/>
  <c r="X32" i="2"/>
  <c r="P6" i="2"/>
  <c r="AP33" i="1"/>
  <c r="AO33" i="1"/>
  <c r="AN33" i="1"/>
  <c r="AL33" i="1"/>
  <c r="AK33" i="1"/>
  <c r="AJ33" i="1"/>
  <c r="AQ32" i="1"/>
  <c r="AM32" i="1"/>
  <c r="AQ31" i="1"/>
  <c r="AM31" i="1"/>
  <c r="AQ30" i="1"/>
  <c r="AM30" i="1"/>
  <c r="AQ29" i="1"/>
  <c r="AM29" i="1"/>
  <c r="AQ28" i="1"/>
  <c r="AM28" i="1"/>
  <c r="AQ27" i="1"/>
  <c r="AM27" i="1"/>
  <c r="AQ26" i="1"/>
  <c r="AM26" i="1"/>
  <c r="AQ25" i="1"/>
  <c r="AM25" i="1"/>
  <c r="AQ24" i="1"/>
  <c r="AM24" i="1"/>
  <c r="AQ23" i="1"/>
  <c r="AM23" i="1"/>
  <c r="AQ22" i="1"/>
  <c r="AM22" i="1"/>
  <c r="AQ21" i="1"/>
  <c r="AM21" i="1"/>
  <c r="AQ20" i="1"/>
  <c r="AM20" i="1"/>
  <c r="AQ19" i="1"/>
  <c r="AM19" i="1"/>
  <c r="AQ18" i="1"/>
  <c r="AM18" i="1"/>
  <c r="AQ17" i="1"/>
  <c r="AM17" i="1"/>
  <c r="AQ16" i="1"/>
  <c r="AM16" i="1"/>
  <c r="AQ15" i="1"/>
  <c r="AM15" i="1"/>
  <c r="AQ14" i="1"/>
  <c r="AM14" i="1"/>
  <c r="AQ13" i="1"/>
  <c r="AM13" i="1"/>
  <c r="AQ12" i="1"/>
  <c r="AM12" i="1"/>
  <c r="AQ11" i="1"/>
  <c r="AM11" i="1"/>
  <c r="AQ10" i="1"/>
  <c r="AM10" i="1"/>
  <c r="AQ9" i="1"/>
  <c r="AM9" i="1"/>
  <c r="AQ8" i="1"/>
  <c r="AM8" i="1"/>
  <c r="AQ7" i="1"/>
  <c r="AM7" i="1"/>
  <c r="AH33" i="1"/>
  <c r="AG33" i="1"/>
  <c r="AF33" i="1"/>
  <c r="AD33" i="1"/>
  <c r="AC33" i="1"/>
  <c r="AB33" i="1"/>
  <c r="AI32" i="1"/>
  <c r="AE32" i="1"/>
  <c r="AI31" i="1"/>
  <c r="AE31" i="1"/>
  <c r="AI30" i="1"/>
  <c r="AE30" i="1"/>
  <c r="AI29" i="1"/>
  <c r="AE29" i="1"/>
  <c r="AI28" i="1"/>
  <c r="AE28" i="1"/>
  <c r="AI27" i="1"/>
  <c r="AE27" i="1"/>
  <c r="AI26" i="1"/>
  <c r="AE26" i="1"/>
  <c r="AI25" i="1"/>
  <c r="AE25" i="1"/>
  <c r="AI24" i="1"/>
  <c r="AE24" i="1"/>
  <c r="AI23" i="1"/>
  <c r="AE23" i="1"/>
  <c r="AI22" i="1"/>
  <c r="AE22" i="1"/>
  <c r="AI21" i="1"/>
  <c r="AE21" i="1"/>
  <c r="AI20" i="1"/>
  <c r="AE20" i="1"/>
  <c r="AI19" i="1"/>
  <c r="AE19" i="1"/>
  <c r="AI18" i="1"/>
  <c r="AE18" i="1"/>
  <c r="AI17" i="1"/>
  <c r="AE17" i="1"/>
  <c r="AI16" i="1"/>
  <c r="AE16" i="1"/>
  <c r="AI15" i="1"/>
  <c r="AE15" i="1"/>
  <c r="AI14" i="1"/>
  <c r="AE14" i="1"/>
  <c r="AI13" i="1"/>
  <c r="AE13" i="1"/>
  <c r="AI12" i="1"/>
  <c r="AE12" i="1"/>
  <c r="AI11" i="1"/>
  <c r="AE11" i="1"/>
  <c r="AI10" i="1"/>
  <c r="AE10" i="1"/>
  <c r="AI9" i="1"/>
  <c r="AE9" i="1"/>
  <c r="AI8" i="1"/>
  <c r="AE8" i="1"/>
  <c r="AI7" i="1"/>
  <c r="AE7" i="1"/>
  <c r="Z33" i="1"/>
  <c r="Y33" i="1"/>
  <c r="X33" i="1"/>
  <c r="V33" i="1"/>
  <c r="U33" i="1"/>
  <c r="T33" i="1"/>
  <c r="AA32" i="1"/>
  <c r="W32" i="1"/>
  <c r="AA31" i="1"/>
  <c r="W31" i="1"/>
  <c r="AA30" i="1"/>
  <c r="W30" i="1"/>
  <c r="AA29" i="1"/>
  <c r="W29" i="1"/>
  <c r="AA28" i="1"/>
  <c r="W28" i="1"/>
  <c r="AA27" i="1"/>
  <c r="W27" i="1"/>
  <c r="AA26" i="1"/>
  <c r="W26" i="1"/>
  <c r="AA25" i="1"/>
  <c r="W25" i="1"/>
  <c r="AA24" i="1"/>
  <c r="W24" i="1"/>
  <c r="AA23" i="1"/>
  <c r="W23" i="1"/>
  <c r="AA22" i="1"/>
  <c r="W22" i="1"/>
  <c r="AA21" i="1"/>
  <c r="W21" i="1"/>
  <c r="AA20" i="1"/>
  <c r="W20" i="1"/>
  <c r="AA19" i="1"/>
  <c r="W19" i="1"/>
  <c r="AA18" i="1"/>
  <c r="W18" i="1"/>
  <c r="AA17" i="1"/>
  <c r="W17" i="1"/>
  <c r="AA16" i="1"/>
  <c r="W16" i="1"/>
  <c r="AA15" i="1"/>
  <c r="W15" i="1"/>
  <c r="AA14" i="1"/>
  <c r="W14" i="1"/>
  <c r="AA13" i="1"/>
  <c r="W13" i="1"/>
  <c r="AA12" i="1"/>
  <c r="W12" i="1"/>
  <c r="AA11" i="1"/>
  <c r="W11" i="1"/>
  <c r="AA10" i="1"/>
  <c r="W10" i="1"/>
  <c r="AA9" i="1"/>
  <c r="W9" i="1"/>
  <c r="AA8" i="1"/>
  <c r="W8" i="1"/>
  <c r="AA7" i="1"/>
  <c r="W7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P32" i="2" l="1"/>
  <c r="AA33" i="1"/>
  <c r="AQ33" i="1"/>
  <c r="AE33" i="1"/>
  <c r="AI33" i="1"/>
  <c r="W33" i="1"/>
  <c r="AM33" i="1"/>
  <c r="N33" i="1"/>
  <c r="M33" i="1"/>
  <c r="L33" i="1"/>
  <c r="R33" i="1" l="1"/>
  <c r="Q33" i="1"/>
  <c r="P33" i="1"/>
  <c r="D33" i="1"/>
  <c r="C33" i="1"/>
  <c r="H13" i="1" l="1"/>
  <c r="H9" i="1"/>
  <c r="H17" i="1"/>
  <c r="H21" i="1"/>
  <c r="F33" i="1"/>
  <c r="H32" i="1"/>
  <c r="H8" i="1"/>
  <c r="H7" i="1"/>
  <c r="H15" i="1"/>
  <c r="H23" i="1"/>
  <c r="H27" i="1"/>
  <c r="H10" i="1"/>
  <c r="H18" i="1"/>
  <c r="H22" i="1"/>
  <c r="H30" i="1"/>
  <c r="H31" i="1"/>
  <c r="H29" i="1" l="1"/>
  <c r="H26" i="1"/>
  <c r="H11" i="1"/>
  <c r="H14" i="1"/>
  <c r="H19" i="1"/>
  <c r="H25" i="1"/>
  <c r="E33" i="1"/>
  <c r="H28" i="1"/>
  <c r="H16" i="1"/>
  <c r="H24" i="1"/>
  <c r="H20" i="1"/>
  <c r="H12" i="1"/>
  <c r="O33" i="1" l="1"/>
  <c r="S33" i="1"/>
  <c r="J7" i="1"/>
  <c r="K7" i="1"/>
  <c r="I33" i="1"/>
  <c r="K16" i="1"/>
  <c r="J16" i="1"/>
  <c r="K20" i="1"/>
  <c r="J20" i="1"/>
  <c r="J24" i="1"/>
  <c r="K24" i="1"/>
  <c r="K32" i="1"/>
  <c r="J32" i="1"/>
  <c r="J9" i="1"/>
  <c r="K9" i="1"/>
  <c r="J13" i="1"/>
  <c r="K13" i="1"/>
  <c r="K21" i="1"/>
  <c r="J21" i="1"/>
  <c r="K25" i="1"/>
  <c r="J25" i="1"/>
  <c r="J10" i="1"/>
  <c r="K10" i="1"/>
  <c r="K18" i="1"/>
  <c r="J18" i="1"/>
  <c r="J22" i="1"/>
  <c r="K22" i="1"/>
  <c r="J26" i="1"/>
  <c r="K26" i="1"/>
  <c r="J11" i="1"/>
  <c r="K11" i="1"/>
  <c r="K15" i="1"/>
  <c r="J15" i="1"/>
  <c r="K19" i="1"/>
  <c r="J19" i="1"/>
  <c r="K27" i="1"/>
  <c r="J27" i="1"/>
  <c r="J31" i="1"/>
  <c r="K31" i="1"/>
  <c r="J29" i="1"/>
  <c r="K29" i="1"/>
  <c r="K8" i="1"/>
  <c r="J28" i="1"/>
  <c r="K28" i="1"/>
  <c r="K17" i="1"/>
  <c r="J17" i="1"/>
  <c r="J14" i="1"/>
  <c r="K14" i="1"/>
  <c r="K30" i="1"/>
  <c r="J30" i="1"/>
  <c r="J23" i="1"/>
  <c r="K23" i="1"/>
  <c r="J12" i="1"/>
  <c r="K12" i="1"/>
  <c r="K33" i="1" s="1"/>
  <c r="J8" i="1"/>
  <c r="J33" i="1" l="1"/>
</calcChain>
</file>

<file path=xl/sharedStrings.xml><?xml version="1.0" encoding="utf-8"?>
<sst xmlns="http://schemas.openxmlformats.org/spreadsheetml/2006/main" count="252" uniqueCount="82">
  <si>
    <t>Einwohner</t>
  </si>
  <si>
    <t>Fläche</t>
  </si>
  <si>
    <t>Total</t>
  </si>
  <si>
    <t>(ha)</t>
  </si>
  <si>
    <t>(Fr.)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</si>
  <si>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</si>
  <si>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</si>
  <si>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</si>
  <si>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</si>
  <si>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</si>
  <si>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</si>
  <si>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</si>
  <si>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</si>
  <si>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</si>
  <si>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</si>
  <si>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</si>
  <si>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</si>
  <si>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</si>
  <si>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</si>
  <si>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</si>
  <si>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</si>
  <si>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</si>
  <si>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</si>
  <si>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</si>
  <si>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</si>
  <si>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</si>
  <si>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</si>
  <si>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</si>
  <si>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</si>
  <si>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</si>
  <si>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</si>
  <si>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SwissBoundaries</t>
  </si>
  <si>
    <t>31.12.2017*</t>
  </si>
  <si>
    <t>01.01.2019*</t>
  </si>
  <si>
    <t xml:space="preserve">Total </t>
  </si>
  <si>
    <t>ID76</t>
  </si>
  <si>
    <t>ID160</t>
  </si>
  <si>
    <t>ID190</t>
  </si>
  <si>
    <t>ID217</t>
  </si>
  <si>
    <t>ID218</t>
  </si>
  <si>
    <t>ID???</t>
  </si>
  <si>
    <t>Planification des coûts d'exploitation, pour les années 2020 - 2023</t>
  </si>
  <si>
    <t>Canton</t>
  </si>
  <si>
    <t>Communes</t>
  </si>
  <si>
    <t>Habitants</t>
  </si>
  <si>
    <t>Surface</t>
  </si>
  <si>
    <t>Quote-part</t>
  </si>
  <si>
    <t>(Nombre)</t>
  </si>
  <si>
    <t>fixe</t>
  </si>
  <si>
    <t>1/2 part des coûts d'exploitation</t>
  </si>
  <si>
    <t>Base
part variable</t>
  </si>
  <si>
    <t>Planification 2020</t>
  </si>
  <si>
    <t>Planification 2021</t>
  </si>
  <si>
    <t>Planification 2022</t>
  </si>
  <si>
    <t>Planification 2023</t>
  </si>
  <si>
    <t>additionné</t>
  </si>
  <si>
    <t>Jour de référence 01.07.</t>
  </si>
  <si>
    <t>Jour de référence 01.12.</t>
  </si>
  <si>
    <t>Part variable des coûts d'exploitation</t>
  </si>
  <si>
    <t>1/2
Part variable des coûts d'exploitation</t>
  </si>
  <si>
    <t xml:space="preserve">*Sources: </t>
  </si>
  <si>
    <t>Office fédéral de la statistique</t>
  </si>
  <si>
    <t>Les cellules jaune sont informative et à remplir par le canton.</t>
  </si>
  <si>
    <t>Les cellules orange sont utilisées pour le calcul des montants et sont à remplir par le canton.</t>
  </si>
  <si>
    <t>Les jour de référence pour les Communes sont le 01.07. et le 01.12.</t>
  </si>
  <si>
    <t>Ce qui est en-ligne le 01.07 donne droit à la contribution entière. 
Ce qui est en sus en-ligne le 01.12 donne droit à une 1/2 contribution.</t>
  </si>
  <si>
    <t>Coûts d'exploitation conformément à l'OCRDP, mis à jour selon les données à disposition</t>
  </si>
  <si>
    <t>Base</t>
  </si>
  <si>
    <t>Thèmes RDPPF</t>
  </si>
  <si>
    <t>Fonctions</t>
  </si>
  <si>
    <t>Concept</t>
  </si>
  <si>
    <t>Effet
anticipé</t>
  </si>
  <si>
    <t>Organe de 
publication</t>
  </si>
  <si>
    <t>Accès</t>
  </si>
  <si>
    <t>Unique</t>
  </si>
  <si>
    <t>Remarque</t>
  </si>
  <si>
    <t>Payement 2020 (Jour de référence le 01.12.2020)</t>
  </si>
  <si>
    <t>Payement 2021 (Jour de référence le 01.12.2021)</t>
  </si>
  <si>
    <t>Payement 2022 (Jour de référence le 01.12.2022)</t>
  </si>
  <si>
    <t>Payement 2023 (Jour de référence le 01.12.2023)</t>
  </si>
  <si>
    <t>Planification des frais de développement 2020-2023</t>
  </si>
  <si>
    <t>Modifications
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</si>
</sst>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\ _C_H_F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/>
    <xf numFmtId="0" fontId="0" fillId="0" borderId="7" xfId="0" applyBorder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0" fillId="2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165" fontId="2" fillId="0" borderId="8" xfId="1" applyNumberFormat="1" applyFont="1" applyBorder="1"/>
    <xf numFmtId="3" fontId="0" fillId="2" borderId="0" xfId="0" applyNumberFormat="1" applyFill="1" applyBorder="1" applyAlignment="1" applyProtection="1">
      <alignment horizontal="right" vertical="center" wrapText="1"/>
      <protection locked="0"/>
    </xf>
    <xf numFmtId="3" fontId="0" fillId="3" borderId="0" xfId="0" applyNumberFormat="1" applyFill="1" applyBorder="1" applyAlignment="1" applyProtection="1">
      <alignment horizontal="right" vertical="center" wrapText="1"/>
      <protection locked="0"/>
    </xf>
    <xf numFmtId="3" fontId="0" fillId="3" borderId="0" xfId="0" applyNumberFormat="1" applyFill="1" applyBorder="1" applyProtection="1">
      <protection locked="0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0" fillId="0" borderId="27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8" xfId="0" applyFill="1" applyBorder="1"/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/>
    <xf numFmtId="0" fontId="0" fillId="0" borderId="11" xfId="0" applyFill="1" applyBorder="1"/>
    <xf numFmtId="0" fontId="0" fillId="0" borderId="7" xfId="0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66" fontId="0" fillId="0" borderId="6" xfId="0" applyNumberFormat="1" applyFill="1" applyBorder="1" applyAlignment="1">
      <alignment horizontal="center" vertical="center" wrapText="1"/>
    </xf>
    <xf numFmtId="0" fontId="0" fillId="0" borderId="8" xfId="0" applyFill="1" applyBorder="1" applyProtection="1"/>
    <xf numFmtId="3" fontId="0" fillId="0" borderId="0" xfId="0" applyNumberFormat="1" applyFill="1" applyBorder="1" applyProtection="1"/>
    <xf numFmtId="0" fontId="0" fillId="0" borderId="33" xfId="0" applyFill="1" applyBorder="1" applyProtection="1"/>
    <xf numFmtId="3" fontId="2" fillId="0" borderId="22" xfId="0" applyNumberFormat="1" applyFont="1" applyFill="1" applyBorder="1" applyAlignment="1">
      <alignment horizontal="right" vertical="center" wrapText="1"/>
    </xf>
    <xf numFmtId="166" fontId="0" fillId="0" borderId="8" xfId="0" applyNumberFormat="1" applyFill="1" applyBorder="1" applyAlignment="1">
      <alignment horizontal="center" vertical="center" wrapText="1"/>
    </xf>
    <xf numFmtId="0" fontId="0" fillId="0" borderId="0" xfId="0" applyFill="1" applyBorder="1" applyProtection="1"/>
    <xf numFmtId="3" fontId="0" fillId="0" borderId="7" xfId="0" applyNumberFormat="1" applyFill="1" applyBorder="1" applyAlignment="1" applyProtection="1">
      <alignment horizontal="right" vertical="center" wrapText="1"/>
    </xf>
    <xf numFmtId="3" fontId="0" fillId="0" borderId="33" xfId="0" applyNumberFormat="1" applyFill="1" applyBorder="1" applyAlignment="1" applyProtection="1">
      <alignment horizontal="right" vertical="center" wrapText="1"/>
    </xf>
    <xf numFmtId="0" fontId="0" fillId="0" borderId="7" xfId="0" applyFill="1" applyBorder="1" applyProtection="1"/>
    <xf numFmtId="3" fontId="0" fillId="0" borderId="0" xfId="0" applyNumberFormat="1" applyFill="1" applyAlignment="1" applyProtection="1">
      <alignment horizontal="right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 applyProtection="1">
      <alignment horizontal="right" vertical="center" wrapText="1"/>
    </xf>
    <xf numFmtId="3" fontId="0" fillId="0" borderId="9" xfId="0" applyNumberFormat="1" applyFill="1" applyBorder="1" applyAlignment="1" applyProtection="1">
      <alignment horizontal="right" vertical="center" wrapText="1"/>
    </xf>
    <xf numFmtId="3" fontId="0" fillId="0" borderId="33" xfId="0" applyNumberFormat="1" applyFill="1" applyBorder="1" applyProtection="1"/>
    <xf numFmtId="0" fontId="2" fillId="0" borderId="12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35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37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0" xfId="0" applyFont="1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workbookViewId="0">
      <selection activeCell="H5" sqref="H5"/>
    </sheetView>
    <sheetView tabSelected="1" workbookViewId="1"/>
  </sheetViews>
  <sheetFormatPr baseColWidth="10" defaultRowHeight="15" x14ac:dyDescent="0.25"/>
  <cols>
    <col min="1" max="1" width="7.140625" bestFit="1" customWidth="1"/>
    <col min="2" max="2" width="10.85546875" customWidth="1"/>
    <col min="3" max="3" width="11.42578125" customWidth="1"/>
    <col min="4" max="4" width="11.28515625" bestFit="1" customWidth="1"/>
    <col min="5" max="5" width="12.7109375" bestFit="1" customWidth="1"/>
    <col min="6" max="6" width="7.7109375" bestFit="1" customWidth="1"/>
    <col min="7" max="7" width="7.42578125" bestFit="1" customWidth="1"/>
    <col min="8" max="8" width="9.140625" style="2" bestFit="1" customWidth="1"/>
    <col min="9" max="9" width="14.5703125" style="2" customWidth="1"/>
    <col min="10" max="10" width="10.5703125" style="2" bestFit="1" customWidth="1"/>
    <col min="11" max="11" width="10.5703125" style="2" customWidth="1"/>
    <col min="12" max="12" width="10.7109375" bestFit="1" customWidth="1"/>
    <col min="13" max="13" width="10" bestFit="1" customWidth="1"/>
    <col min="14" max="14" width="7.42578125" bestFit="1" customWidth="1"/>
    <col min="15" max="15" width="14.5703125" style="2" customWidth="1"/>
    <col min="16" max="16" width="10.7109375" bestFit="1" customWidth="1"/>
    <col min="17" max="17" width="10" bestFit="1" customWidth="1"/>
    <col min="18" max="18" width="7.42578125" bestFit="1" customWidth="1"/>
    <col min="19" max="19" width="14.7109375" style="2" customWidth="1"/>
    <col min="20" max="20" width="10.7109375" bestFit="1" customWidth="1"/>
    <col min="21" max="21" width="10" bestFit="1" customWidth="1"/>
    <col min="22" max="22" width="7.42578125" bestFit="1" customWidth="1"/>
    <col min="23" max="23" width="14.5703125" style="2" customWidth="1"/>
    <col min="24" max="24" width="10.7109375" bestFit="1" customWidth="1"/>
    <col min="25" max="25" width="10" bestFit="1" customWidth="1"/>
    <col min="26" max="26" width="7.42578125" bestFit="1" customWidth="1"/>
    <col min="27" max="27" width="14.7109375" style="2" customWidth="1"/>
    <col min="28" max="28" width="10.7109375" bestFit="1" customWidth="1"/>
    <col min="29" max="29" width="10" bestFit="1" customWidth="1"/>
    <col min="30" max="30" width="7.42578125" bestFit="1" customWidth="1"/>
    <col min="31" max="31" width="14.5703125" style="2" customWidth="1"/>
    <col min="32" max="32" width="10.7109375" bestFit="1" customWidth="1"/>
    <col min="33" max="33" width="10" bestFit="1" customWidth="1"/>
    <col min="34" max="34" width="7.42578125" bestFit="1" customWidth="1"/>
    <col min="35" max="35" width="14.7109375" style="2" customWidth="1"/>
    <col min="36" max="36" width="10.7109375" bestFit="1" customWidth="1"/>
    <col min="37" max="37" width="10" bestFit="1" customWidth="1"/>
    <col min="38" max="38" width="7.42578125" bestFit="1" customWidth="1"/>
    <col min="39" max="39" width="14.5703125" style="2" customWidth="1"/>
    <col min="40" max="40" width="10.7109375" bestFit="1" customWidth="1"/>
    <col min="41" max="41" width="10" bestFit="1" customWidth="1"/>
    <col min="42" max="42" width="7.42578125" bestFit="1" customWidth="1"/>
    <col min="43" max="43" width="14.7109375" style="2" customWidth="1"/>
  </cols>
  <sheetData>
    <row r="1" spans="1:43" ht="23.25" x14ac:dyDescent="0.35">
      <c r="A1" s="1" t="s">
        <v>41</v>
      </c>
      <c r="B1" s="1"/>
    </row>
    <row r="2" spans="1:43" ht="15" customHeight="1" x14ac:dyDescent="0.25">
      <c r="B2" s="104" t="s">
        <v>66</v>
      </c>
      <c r="C2" s="104"/>
      <c r="D2" s="104"/>
      <c r="E2" s="104"/>
      <c r="F2" s="104"/>
      <c r="G2" s="104"/>
      <c r="H2" s="104"/>
      <c r="I2" s="106"/>
      <c r="J2" s="107" t="s">
        <v>50</v>
      </c>
      <c r="K2" s="108"/>
      <c r="L2" s="94" t="s">
        <v>51</v>
      </c>
      <c r="M2" s="95"/>
      <c r="N2" s="95"/>
      <c r="O2" s="95"/>
      <c r="P2" s="95"/>
      <c r="Q2" s="95"/>
      <c r="R2" s="95"/>
      <c r="S2" s="96"/>
      <c r="T2" s="94" t="s">
        <v>52</v>
      </c>
      <c r="U2" s="95"/>
      <c r="V2" s="95"/>
      <c r="W2" s="95"/>
      <c r="X2" s="95"/>
      <c r="Y2" s="95"/>
      <c r="Z2" s="95"/>
      <c r="AA2" s="96"/>
      <c r="AB2" s="94" t="s">
        <v>53</v>
      </c>
      <c r="AC2" s="95"/>
      <c r="AD2" s="95"/>
      <c r="AE2" s="95"/>
      <c r="AF2" s="95"/>
      <c r="AG2" s="95"/>
      <c r="AH2" s="95"/>
      <c r="AI2" s="96"/>
      <c r="AJ2" s="94" t="s">
        <v>54</v>
      </c>
      <c r="AK2" s="95"/>
      <c r="AL2" s="95"/>
      <c r="AM2" s="95"/>
      <c r="AN2" s="95"/>
      <c r="AO2" s="95"/>
      <c r="AP2" s="95"/>
      <c r="AQ2" s="96"/>
    </row>
    <row r="3" spans="1:43" ht="15.75" customHeight="1" thickBot="1" x14ac:dyDescent="0.3">
      <c r="C3" s="104"/>
      <c r="D3" s="104"/>
      <c r="E3" s="104"/>
      <c r="F3" s="104"/>
      <c r="G3" s="104"/>
      <c r="H3" s="104"/>
      <c r="I3" s="26"/>
      <c r="J3" s="109"/>
      <c r="K3" s="110"/>
      <c r="L3" s="97" t="s">
        <v>56</v>
      </c>
      <c r="M3" s="98"/>
      <c r="N3" s="98"/>
      <c r="O3" s="99"/>
      <c r="P3" s="97" t="s">
        <v>57</v>
      </c>
      <c r="Q3" s="98"/>
      <c r="R3" s="98"/>
      <c r="S3" s="99"/>
      <c r="T3" s="97" t="s">
        <v>56</v>
      </c>
      <c r="U3" s="98"/>
      <c r="V3" s="98"/>
      <c r="W3" s="99"/>
      <c r="X3" s="97" t="s">
        <v>57</v>
      </c>
      <c r="Y3" s="98"/>
      <c r="Z3" s="98"/>
      <c r="AA3" s="99"/>
      <c r="AB3" s="97" t="s">
        <v>56</v>
      </c>
      <c r="AC3" s="98"/>
      <c r="AD3" s="98"/>
      <c r="AE3" s="99"/>
      <c r="AF3" s="97" t="s">
        <v>57</v>
      </c>
      <c r="AG3" s="98"/>
      <c r="AH3" s="98"/>
      <c r="AI3" s="99"/>
      <c r="AJ3" s="97" t="s">
        <v>56</v>
      </c>
      <c r="AK3" s="98"/>
      <c r="AL3" s="98"/>
      <c r="AM3" s="99"/>
      <c r="AN3" s="97" t="s">
        <v>57</v>
      </c>
      <c r="AO3" s="98"/>
      <c r="AP3" s="98"/>
      <c r="AQ3" s="99"/>
    </row>
    <row r="4" spans="1:43" ht="60" x14ac:dyDescent="0.25">
      <c r="A4" s="100" t="s">
        <v>42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46</v>
      </c>
      <c r="G4" s="3" t="s">
        <v>46</v>
      </c>
      <c r="H4" s="4" t="s">
        <v>2</v>
      </c>
      <c r="I4" s="4" t="s">
        <v>49</v>
      </c>
      <c r="J4" s="3" t="s">
        <v>46</v>
      </c>
      <c r="K4" s="30" t="s">
        <v>46</v>
      </c>
      <c r="L4" s="24" t="s">
        <v>43</v>
      </c>
      <c r="M4" s="3" t="s">
        <v>46</v>
      </c>
      <c r="N4" s="3" t="s">
        <v>46</v>
      </c>
      <c r="O4" s="4" t="s">
        <v>58</v>
      </c>
      <c r="P4" s="91" t="s">
        <v>43</v>
      </c>
      <c r="Q4" s="3" t="s">
        <v>46</v>
      </c>
      <c r="R4" s="3" t="s">
        <v>46</v>
      </c>
      <c r="S4" s="4" t="s">
        <v>59</v>
      </c>
      <c r="T4" s="91" t="s">
        <v>43</v>
      </c>
      <c r="U4" s="3" t="s">
        <v>46</v>
      </c>
      <c r="V4" s="3" t="s">
        <v>46</v>
      </c>
      <c r="W4" s="4" t="s">
        <v>58</v>
      </c>
      <c r="X4" s="91" t="s">
        <v>43</v>
      </c>
      <c r="Y4" s="3" t="s">
        <v>46</v>
      </c>
      <c r="Z4" s="3" t="s">
        <v>46</v>
      </c>
      <c r="AA4" s="4" t="s">
        <v>59</v>
      </c>
      <c r="AB4" s="91" t="s">
        <v>43</v>
      </c>
      <c r="AC4" s="3" t="s">
        <v>46</v>
      </c>
      <c r="AD4" s="3" t="s">
        <v>46</v>
      </c>
      <c r="AE4" s="4" t="s">
        <v>58</v>
      </c>
      <c r="AF4" s="91" t="s">
        <v>43</v>
      </c>
      <c r="AG4" s="3" t="s">
        <v>46</v>
      </c>
      <c r="AH4" s="3" t="s">
        <v>46</v>
      </c>
      <c r="AI4" s="4" t="s">
        <v>59</v>
      </c>
      <c r="AJ4" s="91" t="s">
        <v>43</v>
      </c>
      <c r="AK4" s="3" t="s">
        <v>46</v>
      </c>
      <c r="AL4" s="3" t="s">
        <v>46</v>
      </c>
      <c r="AM4" s="4" t="s">
        <v>58</v>
      </c>
      <c r="AN4" s="91" t="s">
        <v>43</v>
      </c>
      <c r="AO4" s="3" t="s">
        <v>46</v>
      </c>
      <c r="AP4" s="3" t="s">
        <v>46</v>
      </c>
      <c r="AQ4" s="4" t="s">
        <v>59</v>
      </c>
    </row>
    <row r="5" spans="1:43" ht="15" customHeight="1" x14ac:dyDescent="0.25">
      <c r="A5" s="101"/>
      <c r="B5" s="5" t="s">
        <v>47</v>
      </c>
      <c r="C5" s="5" t="s">
        <v>47</v>
      </c>
      <c r="D5" s="5" t="s">
        <v>3</v>
      </c>
      <c r="E5" s="5" t="s">
        <v>44</v>
      </c>
      <c r="F5" s="5" t="s">
        <v>45</v>
      </c>
      <c r="G5" s="5" t="s">
        <v>48</v>
      </c>
      <c r="H5" s="6" t="s">
        <v>4</v>
      </c>
      <c r="I5" s="6" t="s">
        <v>4</v>
      </c>
      <c r="J5" s="5" t="s">
        <v>0</v>
      </c>
      <c r="K5" s="31" t="s">
        <v>1</v>
      </c>
      <c r="L5" s="25" t="s">
        <v>47</v>
      </c>
      <c r="M5" s="5" t="s">
        <v>44</v>
      </c>
      <c r="N5" s="5" t="s">
        <v>45</v>
      </c>
      <c r="O5" s="6" t="s">
        <v>4</v>
      </c>
      <c r="P5" s="92" t="s">
        <v>47</v>
      </c>
      <c r="Q5" s="5" t="s">
        <v>44</v>
      </c>
      <c r="R5" s="5" t="s">
        <v>45</v>
      </c>
      <c r="S5" s="6" t="s">
        <v>4</v>
      </c>
      <c r="T5" s="92" t="s">
        <v>47</v>
      </c>
      <c r="U5" s="5" t="s">
        <v>44</v>
      </c>
      <c r="V5" s="5" t="s">
        <v>45</v>
      </c>
      <c r="W5" s="6" t="s">
        <v>4</v>
      </c>
      <c r="X5" s="92" t="s">
        <v>47</v>
      </c>
      <c r="Y5" s="5" t="s">
        <v>44</v>
      </c>
      <c r="Z5" s="5" t="s">
        <v>45</v>
      </c>
      <c r="AA5" s="6" t="s">
        <v>4</v>
      </c>
      <c r="AB5" s="92" t="s">
        <v>47</v>
      </c>
      <c r="AC5" s="5" t="s">
        <v>44</v>
      </c>
      <c r="AD5" s="5" t="s">
        <v>45</v>
      </c>
      <c r="AE5" s="6" t="s">
        <v>4</v>
      </c>
      <c r="AF5" s="92" t="s">
        <v>47</v>
      </c>
      <c r="AG5" s="5" t="s">
        <v>44</v>
      </c>
      <c r="AH5" s="5" t="s">
        <v>45</v>
      </c>
      <c r="AI5" s="6" t="s">
        <v>4</v>
      </c>
      <c r="AJ5" s="92" t="s">
        <v>47</v>
      </c>
      <c r="AK5" s="5" t="s">
        <v>44</v>
      </c>
      <c r="AL5" s="5" t="s">
        <v>45</v>
      </c>
      <c r="AM5" s="6" t="s">
        <v>4</v>
      </c>
      <c r="AN5" s="92" t="s">
        <v>47</v>
      </c>
      <c r="AO5" s="5" t="s">
        <v>44</v>
      </c>
      <c r="AP5" s="5" t="s">
        <v>45</v>
      </c>
      <c r="AQ5" s="6" t="s">
        <v>4</v>
      </c>
    </row>
    <row r="6" spans="1:43" ht="15.75" thickBot="1" x14ac:dyDescent="0.3">
      <c r="A6" s="102"/>
      <c r="B6" s="7">
        <v>43831</v>
      </c>
      <c r="C6" s="7" t="s">
        <v>32</v>
      </c>
      <c r="D6" s="7" t="s">
        <v>33</v>
      </c>
      <c r="E6" s="8" t="s">
        <v>4</v>
      </c>
      <c r="F6" s="8" t="s">
        <v>4</v>
      </c>
      <c r="G6" s="8" t="s">
        <v>4</v>
      </c>
      <c r="H6" s="9"/>
      <c r="I6" s="9"/>
      <c r="J6" s="8" t="s">
        <v>4</v>
      </c>
      <c r="K6" s="32" t="s">
        <v>4</v>
      </c>
      <c r="L6" s="37" t="s">
        <v>55</v>
      </c>
      <c r="M6" s="8" t="s">
        <v>47</v>
      </c>
      <c r="N6" s="8" t="s">
        <v>3</v>
      </c>
      <c r="O6" s="10"/>
      <c r="P6" s="37" t="s">
        <v>55</v>
      </c>
      <c r="Q6" s="8" t="s">
        <v>47</v>
      </c>
      <c r="R6" s="8" t="s">
        <v>3</v>
      </c>
      <c r="S6" s="10"/>
      <c r="T6" s="37" t="s">
        <v>55</v>
      </c>
      <c r="U6" s="8" t="s">
        <v>47</v>
      </c>
      <c r="V6" s="8" t="s">
        <v>3</v>
      </c>
      <c r="W6" s="10"/>
      <c r="X6" s="37" t="s">
        <v>55</v>
      </c>
      <c r="Y6" s="8" t="s">
        <v>47</v>
      </c>
      <c r="Z6" s="8" t="s">
        <v>3</v>
      </c>
      <c r="AA6" s="10"/>
      <c r="AB6" s="37" t="s">
        <v>55</v>
      </c>
      <c r="AC6" s="8" t="s">
        <v>47</v>
      </c>
      <c r="AD6" s="8" t="s">
        <v>3</v>
      </c>
      <c r="AE6" s="10"/>
      <c r="AF6" s="37" t="s">
        <v>55</v>
      </c>
      <c r="AG6" s="8" t="s">
        <v>47</v>
      </c>
      <c r="AH6" s="8" t="s">
        <v>3</v>
      </c>
      <c r="AI6" s="10"/>
      <c r="AJ6" s="37" t="s">
        <v>55</v>
      </c>
      <c r="AK6" s="8" t="s">
        <v>47</v>
      </c>
      <c r="AL6" s="8" t="s">
        <v>3</v>
      </c>
      <c r="AM6" s="10"/>
      <c r="AN6" s="37" t="s">
        <v>55</v>
      </c>
      <c r="AO6" s="8" t="s">
        <v>47</v>
      </c>
      <c r="AP6" s="8" t="s">
        <v>3</v>
      </c>
      <c r="AQ6" s="10"/>
    </row>
    <row r="7" spans="1:43" x14ac:dyDescent="0.25">
      <c r="A7" s="11" t="s">
        <v>5</v>
      </c>
      <c r="B7" s="90">
        <v>211</v>
      </c>
      <c r="C7" s="12">
        <v>670988</v>
      </c>
      <c r="D7" s="29">
        <v>140380</v>
      </c>
      <c r="E7" s="12">
        <v>213536.0490704409</v>
      </c>
      <c r="F7" s="12">
        <v>30598.180849000099</v>
      </c>
      <c r="G7" s="12">
        <v>34615</v>
      </c>
      <c r="H7" s="13">
        <f>E7+F7+G7</f>
        <v>278749.22991944099</v>
      </c>
      <c r="I7" s="27">
        <f>$H7/2</f>
        <v>139374.61495972049</v>
      </c>
      <c r="J7" s="33">
        <f>I7*0.7</f>
        <v>97562.230471804345</v>
      </c>
      <c r="K7" s="34">
        <f>I7*0.3</f>
        <v>41812.384487916148</v>
      </c>
      <c r="L7" s="14"/>
      <c r="M7" s="15"/>
      <c r="N7" s="15"/>
      <c r="O7" s="16">
        <f>IF($L7&lt;&gt;0,(($M7*$J7/$C7)+($N7*$K7/$D7)),0)</f>
        <v>0</v>
      </c>
      <c r="P7" s="14"/>
      <c r="Q7" s="15"/>
      <c r="R7" s="15"/>
      <c r="S7" s="16">
        <f>IF($P7&gt;$L7,(($Q7-$M7)*($J7/2)/$C7)+(($R7-$N7)*($K7/2)/$D7),0)</f>
        <v>0</v>
      </c>
      <c r="T7" s="14"/>
      <c r="U7" s="15"/>
      <c r="V7" s="15"/>
      <c r="W7" s="16">
        <f>IF($L7&lt;&gt;0,(($M7*$J7/$C7)+($N7*$K7/$D7)),0)</f>
        <v>0</v>
      </c>
      <c r="X7" s="14"/>
      <c r="Y7" s="15"/>
      <c r="Z7" s="15"/>
      <c r="AA7" s="16">
        <f>IF($P7&gt;$L7,(($Q7-$M7)*($J7/2)/$C7)+(($R7-$N7)*($K7/2)/$D7),0)</f>
        <v>0</v>
      </c>
      <c r="AB7" s="14"/>
      <c r="AC7" s="15"/>
      <c r="AD7" s="15"/>
      <c r="AE7" s="16">
        <f>IF($L7&lt;&gt;0,(($M7*$J7/$C7)+($N7*$K7/$D7)),0)</f>
        <v>0</v>
      </c>
      <c r="AF7" s="14"/>
      <c r="AG7" s="15"/>
      <c r="AH7" s="15"/>
      <c r="AI7" s="16">
        <f>IF($P7&gt;$L7,(($Q7-$M7)*($J7/2)/$C7)+(($R7-$N7)*($K7/2)/$D7),0)</f>
        <v>0</v>
      </c>
      <c r="AJ7" s="14"/>
      <c r="AK7" s="15"/>
      <c r="AL7" s="15"/>
      <c r="AM7" s="16">
        <f>IF($L7&lt;&gt;0,(($M7*$J7/$C7)+($N7*$K7/$D7)),0)</f>
        <v>0</v>
      </c>
      <c r="AN7" s="14"/>
      <c r="AO7" s="15"/>
      <c r="AP7" s="15"/>
      <c r="AQ7" s="16">
        <f>IF($P7&gt;$L7,(($Q7-$M7)*($J7/2)/$C7)+(($R7-$N7)*($K7/2)/$D7),0)</f>
        <v>0</v>
      </c>
    </row>
    <row r="8" spans="1:43" x14ac:dyDescent="0.25">
      <c r="A8" s="11" t="s">
        <v>6</v>
      </c>
      <c r="B8" s="90">
        <v>6</v>
      </c>
      <c r="C8" s="12">
        <v>16105</v>
      </c>
      <c r="D8" s="29">
        <v>17248</v>
      </c>
      <c r="E8" s="12">
        <v>5125.2750723998806</v>
      </c>
      <c r="F8" s="12">
        <v>3759.4915463994425</v>
      </c>
      <c r="G8" s="12">
        <v>34615</v>
      </c>
      <c r="H8" s="13">
        <f t="shared" ref="H8:H32" si="0">E8+F8+G8</f>
        <v>43499.766618799324</v>
      </c>
      <c r="I8" s="13">
        <f t="shared" ref="I8:I32" si="1">$H8/2</f>
        <v>21749.883309399662</v>
      </c>
      <c r="J8" s="33">
        <f t="shared" ref="J8:J32" si="2">I8*0.7</f>
        <v>15224.918316579762</v>
      </c>
      <c r="K8" s="35">
        <f t="shared" ref="K8:K32" si="3">I8*0.3</f>
        <v>6524.9649928198987</v>
      </c>
      <c r="L8" s="14"/>
      <c r="M8" s="15"/>
      <c r="N8" s="15"/>
      <c r="O8" s="16">
        <f t="shared" ref="O8:O32" si="4">IF($L8&lt;&gt;0,(($M8*$J8/$C8)+($N8*$K8/$D8)),0)</f>
        <v>0</v>
      </c>
      <c r="P8" s="14"/>
      <c r="Q8" s="15"/>
      <c r="R8" s="15"/>
      <c r="S8" s="16">
        <f t="shared" ref="S8:S32" si="5">IF($P8&gt;$L8,(($Q8-$M8)*($J8/2)/$C8)+(($R8-$N8)*($K8/2)/$D8),0)</f>
        <v>0</v>
      </c>
      <c r="T8" s="14"/>
      <c r="U8" s="15"/>
      <c r="V8" s="15"/>
      <c r="W8" s="16">
        <f t="shared" ref="W8:W32" si="6">IF($L8&lt;&gt;0,(($M8*$J8/$C8)+($N8*$K8/$D8)),0)</f>
        <v>0</v>
      </c>
      <c r="X8" s="14"/>
      <c r="Y8" s="15"/>
      <c r="Z8" s="15"/>
      <c r="AA8" s="16">
        <f t="shared" ref="AA8:AA32" si="7">IF($P8&gt;$L8,(($Q8-$M8)*($J8/2)/$C8)+(($R8-$N8)*($K8/2)/$D8),0)</f>
        <v>0</v>
      </c>
      <c r="AB8" s="14"/>
      <c r="AC8" s="15"/>
      <c r="AD8" s="15"/>
      <c r="AE8" s="16">
        <f t="shared" ref="AE8:AE32" si="8">IF($L8&lt;&gt;0,(($M8*$J8/$C8)+($N8*$K8/$D8)),0)</f>
        <v>0</v>
      </c>
      <c r="AF8" s="14"/>
      <c r="AG8" s="15"/>
      <c r="AH8" s="15"/>
      <c r="AI8" s="16">
        <f t="shared" ref="AI8:AI32" si="9">IF($P8&gt;$L8,(($Q8-$M8)*($J8/2)/$C8)+(($R8-$N8)*($K8/2)/$D8),0)</f>
        <v>0</v>
      </c>
      <c r="AJ8" s="14"/>
      <c r="AK8" s="15"/>
      <c r="AL8" s="15"/>
      <c r="AM8" s="16">
        <f t="shared" ref="AM8:AM32" si="10">IF($L8&lt;&gt;0,(($M8*$J8/$C8)+($N8*$K8/$D8)),0)</f>
        <v>0</v>
      </c>
      <c r="AN8" s="14"/>
      <c r="AO8" s="15"/>
      <c r="AP8" s="15"/>
      <c r="AQ8" s="16">
        <f t="shared" ref="AQ8:AQ32" si="11">IF($P8&gt;$L8,(($Q8-$M8)*($J8/2)/$C8)+(($R8-$N8)*($K8/2)/$D8),0)</f>
        <v>0</v>
      </c>
    </row>
    <row r="9" spans="1:43" x14ac:dyDescent="0.25">
      <c r="A9" s="11" t="s">
        <v>7</v>
      </c>
      <c r="B9" s="90">
        <v>20</v>
      </c>
      <c r="C9" s="12">
        <v>55178</v>
      </c>
      <c r="D9" s="29">
        <v>24284</v>
      </c>
      <c r="E9" s="12">
        <v>17559.914805643006</v>
      </c>
      <c r="F9" s="12">
        <v>5293.1060246268589</v>
      </c>
      <c r="G9" s="12">
        <v>34615</v>
      </c>
      <c r="H9" s="13">
        <f t="shared" si="0"/>
        <v>57468.020830269867</v>
      </c>
      <c r="I9" s="13">
        <f t="shared" si="1"/>
        <v>28734.010415134933</v>
      </c>
      <c r="J9" s="33">
        <f t="shared" si="2"/>
        <v>20113.807290594454</v>
      </c>
      <c r="K9" s="35">
        <f t="shared" si="3"/>
        <v>8620.2031245404796</v>
      </c>
      <c r="L9" s="14"/>
      <c r="M9" s="15"/>
      <c r="N9" s="15"/>
      <c r="O9" s="16">
        <f t="shared" si="4"/>
        <v>0</v>
      </c>
      <c r="P9" s="14"/>
      <c r="Q9" s="15"/>
      <c r="R9" s="15"/>
      <c r="S9" s="16">
        <f t="shared" si="5"/>
        <v>0</v>
      </c>
      <c r="T9" s="14"/>
      <c r="U9" s="15"/>
      <c r="V9" s="15"/>
      <c r="W9" s="16">
        <f t="shared" si="6"/>
        <v>0</v>
      </c>
      <c r="X9" s="14"/>
      <c r="Y9" s="15"/>
      <c r="Z9" s="15"/>
      <c r="AA9" s="16">
        <f t="shared" si="7"/>
        <v>0</v>
      </c>
      <c r="AB9" s="14"/>
      <c r="AC9" s="15"/>
      <c r="AD9" s="15"/>
      <c r="AE9" s="16">
        <f t="shared" si="8"/>
        <v>0</v>
      </c>
      <c r="AF9" s="14"/>
      <c r="AG9" s="15"/>
      <c r="AH9" s="15"/>
      <c r="AI9" s="16">
        <f t="shared" si="9"/>
        <v>0</v>
      </c>
      <c r="AJ9" s="14"/>
      <c r="AK9" s="15"/>
      <c r="AL9" s="15"/>
      <c r="AM9" s="16">
        <f t="shared" si="10"/>
        <v>0</v>
      </c>
      <c r="AN9" s="14"/>
      <c r="AO9" s="15"/>
      <c r="AP9" s="15"/>
      <c r="AQ9" s="16">
        <f t="shared" si="11"/>
        <v>0</v>
      </c>
    </row>
    <row r="10" spans="1:43" x14ac:dyDescent="0.25">
      <c r="A10" s="11" t="s">
        <v>8</v>
      </c>
      <c r="B10" s="90">
        <v>346</v>
      </c>
      <c r="C10" s="12">
        <v>1031126</v>
      </c>
      <c r="D10" s="29">
        <v>595952</v>
      </c>
      <c r="E10" s="12">
        <v>328146.81057456683</v>
      </c>
      <c r="F10" s="12">
        <v>129897.75661293138</v>
      </c>
      <c r="G10" s="12">
        <v>34615</v>
      </c>
      <c r="H10" s="13">
        <f t="shared" si="0"/>
        <v>492659.56718749821</v>
      </c>
      <c r="I10" s="13">
        <f t="shared" si="1"/>
        <v>246329.7835937491</v>
      </c>
      <c r="J10" s="33">
        <f t="shared" si="2"/>
        <v>172430.84851562436</v>
      </c>
      <c r="K10" s="35">
        <f t="shared" si="3"/>
        <v>73898.935078124734</v>
      </c>
      <c r="L10" s="17"/>
      <c r="M10" s="18"/>
      <c r="N10" s="18"/>
      <c r="O10" s="16">
        <f t="shared" si="4"/>
        <v>0</v>
      </c>
      <c r="P10" s="17"/>
      <c r="Q10" s="18"/>
      <c r="R10" s="18"/>
      <c r="S10" s="16">
        <f t="shared" si="5"/>
        <v>0</v>
      </c>
      <c r="T10" s="17"/>
      <c r="U10" s="18"/>
      <c r="V10" s="18"/>
      <c r="W10" s="16">
        <f t="shared" si="6"/>
        <v>0</v>
      </c>
      <c r="X10" s="17"/>
      <c r="Y10" s="18"/>
      <c r="Z10" s="18"/>
      <c r="AA10" s="16">
        <f t="shared" si="7"/>
        <v>0</v>
      </c>
      <c r="AB10" s="17"/>
      <c r="AC10" s="18"/>
      <c r="AD10" s="18"/>
      <c r="AE10" s="16">
        <f t="shared" si="8"/>
        <v>0</v>
      </c>
      <c r="AF10" s="17"/>
      <c r="AG10" s="18"/>
      <c r="AH10" s="18"/>
      <c r="AI10" s="16">
        <f t="shared" si="9"/>
        <v>0</v>
      </c>
      <c r="AJ10" s="17"/>
      <c r="AK10" s="18"/>
      <c r="AL10" s="18"/>
      <c r="AM10" s="16">
        <f t="shared" si="10"/>
        <v>0</v>
      </c>
      <c r="AN10" s="17"/>
      <c r="AO10" s="18"/>
      <c r="AP10" s="18"/>
      <c r="AQ10" s="16">
        <f t="shared" si="11"/>
        <v>0</v>
      </c>
    </row>
    <row r="11" spans="1:43" x14ac:dyDescent="0.25">
      <c r="A11" s="11" t="s">
        <v>9</v>
      </c>
      <c r="B11" s="90">
        <v>86</v>
      </c>
      <c r="C11" s="12">
        <v>287023</v>
      </c>
      <c r="D11" s="29">
        <v>51767</v>
      </c>
      <c r="E11" s="12">
        <v>91342.553685528153</v>
      </c>
      <c r="F11" s="12">
        <v>11283.487875838355</v>
      </c>
      <c r="G11" s="12">
        <v>34615</v>
      </c>
      <c r="H11" s="13">
        <f t="shared" si="0"/>
        <v>137241.04156136652</v>
      </c>
      <c r="I11" s="13">
        <f t="shared" si="1"/>
        <v>68620.520780683262</v>
      </c>
      <c r="J11" s="33">
        <f t="shared" si="2"/>
        <v>48034.364546478282</v>
      </c>
      <c r="K11" s="35">
        <f t="shared" si="3"/>
        <v>20586.156234204976</v>
      </c>
      <c r="L11" s="14"/>
      <c r="M11" s="15"/>
      <c r="N11" s="15"/>
      <c r="O11" s="16">
        <f t="shared" si="4"/>
        <v>0</v>
      </c>
      <c r="P11" s="14"/>
      <c r="Q11" s="15"/>
      <c r="R11" s="15"/>
      <c r="S11" s="16">
        <f t="shared" si="5"/>
        <v>0</v>
      </c>
      <c r="T11" s="14"/>
      <c r="U11" s="15"/>
      <c r="V11" s="15"/>
      <c r="W11" s="16">
        <f t="shared" si="6"/>
        <v>0</v>
      </c>
      <c r="X11" s="14"/>
      <c r="Y11" s="15"/>
      <c r="Z11" s="15"/>
      <c r="AA11" s="16">
        <f t="shared" si="7"/>
        <v>0</v>
      </c>
      <c r="AB11" s="14"/>
      <c r="AC11" s="15"/>
      <c r="AD11" s="15"/>
      <c r="AE11" s="16">
        <f t="shared" si="8"/>
        <v>0</v>
      </c>
      <c r="AF11" s="14"/>
      <c r="AG11" s="15"/>
      <c r="AH11" s="15"/>
      <c r="AI11" s="16">
        <f t="shared" si="9"/>
        <v>0</v>
      </c>
      <c r="AJ11" s="14"/>
      <c r="AK11" s="15"/>
      <c r="AL11" s="15"/>
      <c r="AM11" s="16">
        <f t="shared" si="10"/>
        <v>0</v>
      </c>
      <c r="AN11" s="14"/>
      <c r="AO11" s="15"/>
      <c r="AP11" s="15"/>
      <c r="AQ11" s="16">
        <f t="shared" si="11"/>
        <v>0</v>
      </c>
    </row>
    <row r="12" spans="1:43" x14ac:dyDescent="0.25">
      <c r="A12" s="11" t="s">
        <v>10</v>
      </c>
      <c r="B12" s="90">
        <v>3</v>
      </c>
      <c r="C12" s="12">
        <v>193908</v>
      </c>
      <c r="D12" s="29">
        <v>3695</v>
      </c>
      <c r="E12" s="12">
        <v>61709.521188383485</v>
      </c>
      <c r="F12" s="12">
        <v>805.38736456087315</v>
      </c>
      <c r="G12" s="12">
        <v>34615</v>
      </c>
      <c r="H12" s="13">
        <f t="shared" si="0"/>
        <v>97129.908552944369</v>
      </c>
      <c r="I12" s="13">
        <f t="shared" si="1"/>
        <v>48564.954276472185</v>
      </c>
      <c r="J12" s="33">
        <f t="shared" si="2"/>
        <v>33995.467993530525</v>
      </c>
      <c r="K12" s="35">
        <f t="shared" si="3"/>
        <v>14569.486282941654</v>
      </c>
      <c r="L12" s="14"/>
      <c r="M12" s="15"/>
      <c r="N12" s="15"/>
      <c r="O12" s="16">
        <f t="shared" si="4"/>
        <v>0</v>
      </c>
      <c r="P12" s="14"/>
      <c r="Q12" s="15"/>
      <c r="R12" s="15"/>
      <c r="S12" s="16">
        <f t="shared" si="5"/>
        <v>0</v>
      </c>
      <c r="T12" s="14"/>
      <c r="U12" s="15"/>
      <c r="V12" s="15"/>
      <c r="W12" s="16">
        <f t="shared" si="6"/>
        <v>0</v>
      </c>
      <c r="X12" s="14"/>
      <c r="Y12" s="15"/>
      <c r="Z12" s="15"/>
      <c r="AA12" s="16">
        <f t="shared" si="7"/>
        <v>0</v>
      </c>
      <c r="AB12" s="14"/>
      <c r="AC12" s="15"/>
      <c r="AD12" s="15"/>
      <c r="AE12" s="16">
        <f t="shared" si="8"/>
        <v>0</v>
      </c>
      <c r="AF12" s="14"/>
      <c r="AG12" s="15"/>
      <c r="AH12" s="15"/>
      <c r="AI12" s="16">
        <f t="shared" si="9"/>
        <v>0</v>
      </c>
      <c r="AJ12" s="14"/>
      <c r="AK12" s="15"/>
      <c r="AL12" s="15"/>
      <c r="AM12" s="16">
        <f t="shared" si="10"/>
        <v>0</v>
      </c>
      <c r="AN12" s="14"/>
      <c r="AO12" s="15"/>
      <c r="AP12" s="15"/>
      <c r="AQ12" s="16">
        <f t="shared" si="11"/>
        <v>0</v>
      </c>
    </row>
    <row r="13" spans="1:43" x14ac:dyDescent="0.25">
      <c r="A13" s="11" t="s">
        <v>11</v>
      </c>
      <c r="B13" s="90">
        <v>136</v>
      </c>
      <c r="C13" s="12">
        <v>315074</v>
      </c>
      <c r="D13" s="29">
        <v>167142</v>
      </c>
      <c r="E13" s="12">
        <v>100269.53853842408</v>
      </c>
      <c r="F13" s="12">
        <v>36431.408629887272</v>
      </c>
      <c r="G13" s="12">
        <v>34615</v>
      </c>
      <c r="H13" s="13">
        <f t="shared" si="0"/>
        <v>171315.94716831134</v>
      </c>
      <c r="I13" s="13">
        <f t="shared" si="1"/>
        <v>85657.973584155669</v>
      </c>
      <c r="J13" s="33">
        <f t="shared" si="2"/>
        <v>59960.581508908966</v>
      </c>
      <c r="K13" s="35">
        <f t="shared" si="3"/>
        <v>25697.392075246698</v>
      </c>
      <c r="L13" s="14"/>
      <c r="M13" s="15"/>
      <c r="N13" s="15"/>
      <c r="O13" s="16">
        <f t="shared" si="4"/>
        <v>0</v>
      </c>
      <c r="P13" s="14"/>
      <c r="Q13" s="15"/>
      <c r="R13" s="15"/>
      <c r="S13" s="16">
        <f t="shared" si="5"/>
        <v>0</v>
      </c>
      <c r="T13" s="14"/>
      <c r="U13" s="15"/>
      <c r="V13" s="15"/>
      <c r="W13" s="16">
        <f t="shared" si="6"/>
        <v>0</v>
      </c>
      <c r="X13" s="14"/>
      <c r="Y13" s="15"/>
      <c r="Z13" s="15"/>
      <c r="AA13" s="16">
        <f t="shared" si="7"/>
        <v>0</v>
      </c>
      <c r="AB13" s="14"/>
      <c r="AC13" s="15"/>
      <c r="AD13" s="15"/>
      <c r="AE13" s="16">
        <f t="shared" si="8"/>
        <v>0</v>
      </c>
      <c r="AF13" s="14"/>
      <c r="AG13" s="15"/>
      <c r="AH13" s="15"/>
      <c r="AI13" s="16">
        <f t="shared" si="9"/>
        <v>0</v>
      </c>
      <c r="AJ13" s="14"/>
      <c r="AK13" s="15"/>
      <c r="AL13" s="15"/>
      <c r="AM13" s="16">
        <f t="shared" si="10"/>
        <v>0</v>
      </c>
      <c r="AN13" s="14"/>
      <c r="AO13" s="15"/>
      <c r="AP13" s="15"/>
      <c r="AQ13" s="16">
        <f t="shared" si="11"/>
        <v>0</v>
      </c>
    </row>
    <row r="14" spans="1:43" x14ac:dyDescent="0.25">
      <c r="A14" s="11" t="s">
        <v>12</v>
      </c>
      <c r="B14" s="90">
        <v>45</v>
      </c>
      <c r="C14" s="12">
        <v>495249</v>
      </c>
      <c r="D14" s="29">
        <v>28249</v>
      </c>
      <c r="E14" s="12">
        <v>157608.65286128334</v>
      </c>
      <c r="F14" s="12">
        <v>6157.3444280054409</v>
      </c>
      <c r="G14" s="12">
        <v>34615</v>
      </c>
      <c r="H14" s="13">
        <f t="shared" si="0"/>
        <v>198380.99728928879</v>
      </c>
      <c r="I14" s="13">
        <f t="shared" si="1"/>
        <v>99190.498644644395</v>
      </c>
      <c r="J14" s="33">
        <f t="shared" si="2"/>
        <v>69433.349051251076</v>
      </c>
      <c r="K14" s="35">
        <f t="shared" si="3"/>
        <v>29757.149593393318</v>
      </c>
      <c r="L14" s="14"/>
      <c r="M14" s="15"/>
      <c r="N14" s="15"/>
      <c r="O14" s="16">
        <f t="shared" si="4"/>
        <v>0</v>
      </c>
      <c r="P14" s="14"/>
      <c r="Q14" s="15"/>
      <c r="R14" s="15"/>
      <c r="S14" s="16">
        <f t="shared" si="5"/>
        <v>0</v>
      </c>
      <c r="T14" s="14"/>
      <c r="U14" s="15"/>
      <c r="V14" s="15"/>
      <c r="W14" s="16">
        <f t="shared" si="6"/>
        <v>0</v>
      </c>
      <c r="X14" s="14"/>
      <c r="Y14" s="15"/>
      <c r="Z14" s="15"/>
      <c r="AA14" s="16">
        <f t="shared" si="7"/>
        <v>0</v>
      </c>
      <c r="AB14" s="14"/>
      <c r="AC14" s="15"/>
      <c r="AD14" s="15"/>
      <c r="AE14" s="16">
        <f t="shared" si="8"/>
        <v>0</v>
      </c>
      <c r="AF14" s="14"/>
      <c r="AG14" s="15"/>
      <c r="AH14" s="15"/>
      <c r="AI14" s="16">
        <f t="shared" si="9"/>
        <v>0</v>
      </c>
      <c r="AJ14" s="14"/>
      <c r="AK14" s="15"/>
      <c r="AL14" s="15"/>
      <c r="AM14" s="16">
        <f t="shared" si="10"/>
        <v>0</v>
      </c>
      <c r="AN14" s="14"/>
      <c r="AO14" s="15"/>
      <c r="AP14" s="15"/>
      <c r="AQ14" s="16">
        <f t="shared" si="11"/>
        <v>0</v>
      </c>
    </row>
    <row r="15" spans="1:43" x14ac:dyDescent="0.25">
      <c r="A15" s="11" t="s">
        <v>13</v>
      </c>
      <c r="B15" s="90">
        <v>3</v>
      </c>
      <c r="C15" s="12">
        <v>40349</v>
      </c>
      <c r="D15" s="29">
        <v>68531</v>
      </c>
      <c r="E15" s="12">
        <v>12840.715547734417</v>
      </c>
      <c r="F15" s="12">
        <v>14937.483485986791</v>
      </c>
      <c r="G15" s="12">
        <v>34615</v>
      </c>
      <c r="H15" s="13">
        <f t="shared" si="0"/>
        <v>62393.199033721205</v>
      </c>
      <c r="I15" s="13">
        <f t="shared" si="1"/>
        <v>31196.599516860602</v>
      </c>
      <c r="J15" s="33">
        <f t="shared" si="2"/>
        <v>21837.619661802419</v>
      </c>
      <c r="K15" s="35">
        <f t="shared" si="3"/>
        <v>9358.97985505818</v>
      </c>
      <c r="L15" s="14"/>
      <c r="M15" s="15"/>
      <c r="N15" s="15"/>
      <c r="O15" s="16">
        <f t="shared" si="4"/>
        <v>0</v>
      </c>
      <c r="P15" s="14"/>
      <c r="Q15" s="15"/>
      <c r="R15" s="15"/>
      <c r="S15" s="16">
        <f t="shared" si="5"/>
        <v>0</v>
      </c>
      <c r="T15" s="14"/>
      <c r="U15" s="15"/>
      <c r="V15" s="15"/>
      <c r="W15" s="16">
        <f t="shared" si="6"/>
        <v>0</v>
      </c>
      <c r="X15" s="14"/>
      <c r="Y15" s="15"/>
      <c r="Z15" s="15"/>
      <c r="AA15" s="16">
        <f t="shared" si="7"/>
        <v>0</v>
      </c>
      <c r="AB15" s="14"/>
      <c r="AC15" s="15"/>
      <c r="AD15" s="15"/>
      <c r="AE15" s="16">
        <f t="shared" si="8"/>
        <v>0</v>
      </c>
      <c r="AF15" s="14"/>
      <c r="AG15" s="15"/>
      <c r="AH15" s="15"/>
      <c r="AI15" s="16">
        <f t="shared" si="9"/>
        <v>0</v>
      </c>
      <c r="AJ15" s="14"/>
      <c r="AK15" s="15"/>
      <c r="AL15" s="15"/>
      <c r="AM15" s="16">
        <f t="shared" si="10"/>
        <v>0</v>
      </c>
      <c r="AN15" s="14"/>
      <c r="AO15" s="15"/>
      <c r="AP15" s="15"/>
      <c r="AQ15" s="16">
        <f t="shared" si="11"/>
        <v>0</v>
      </c>
    </row>
    <row r="16" spans="1:43" x14ac:dyDescent="0.25">
      <c r="A16" s="11" t="s">
        <v>14</v>
      </c>
      <c r="B16" s="90">
        <v>106</v>
      </c>
      <c r="C16" s="12">
        <v>197888</v>
      </c>
      <c r="D16" s="29">
        <v>710530</v>
      </c>
      <c r="E16" s="12">
        <v>62976.121299414313</v>
      </c>
      <c r="F16" s="12">
        <v>154871.95781906284</v>
      </c>
      <c r="G16" s="12">
        <v>34615</v>
      </c>
      <c r="H16" s="13">
        <f t="shared" si="0"/>
        <v>252463.07911847715</v>
      </c>
      <c r="I16" s="13">
        <f t="shared" si="1"/>
        <v>126231.53955923858</v>
      </c>
      <c r="J16" s="33">
        <f t="shared" si="2"/>
        <v>88362.077691466999</v>
      </c>
      <c r="K16" s="35">
        <f t="shared" si="3"/>
        <v>37869.46186777157</v>
      </c>
      <c r="L16" s="14"/>
      <c r="M16" s="15"/>
      <c r="N16" s="15"/>
      <c r="O16" s="16">
        <f t="shared" si="4"/>
        <v>0</v>
      </c>
      <c r="P16" s="14"/>
      <c r="Q16" s="15"/>
      <c r="R16" s="15"/>
      <c r="S16" s="16">
        <f t="shared" si="5"/>
        <v>0</v>
      </c>
      <c r="T16" s="14"/>
      <c r="U16" s="15"/>
      <c r="V16" s="15"/>
      <c r="W16" s="16">
        <f t="shared" si="6"/>
        <v>0</v>
      </c>
      <c r="X16" s="14"/>
      <c r="Y16" s="15"/>
      <c r="Z16" s="15"/>
      <c r="AA16" s="16">
        <f t="shared" si="7"/>
        <v>0</v>
      </c>
      <c r="AB16" s="14"/>
      <c r="AC16" s="15"/>
      <c r="AD16" s="15"/>
      <c r="AE16" s="16">
        <f t="shared" si="8"/>
        <v>0</v>
      </c>
      <c r="AF16" s="14"/>
      <c r="AG16" s="15"/>
      <c r="AH16" s="15"/>
      <c r="AI16" s="16">
        <f t="shared" si="9"/>
        <v>0</v>
      </c>
      <c r="AJ16" s="14"/>
      <c r="AK16" s="15"/>
      <c r="AL16" s="15"/>
      <c r="AM16" s="16">
        <f t="shared" si="10"/>
        <v>0</v>
      </c>
      <c r="AN16" s="14"/>
      <c r="AO16" s="15"/>
      <c r="AP16" s="15"/>
      <c r="AQ16" s="16">
        <f t="shared" si="11"/>
        <v>0</v>
      </c>
    </row>
    <row r="17" spans="1:43" x14ac:dyDescent="0.25">
      <c r="A17" s="11" t="s">
        <v>15</v>
      </c>
      <c r="B17" s="90">
        <v>53</v>
      </c>
      <c r="C17" s="12">
        <v>73290</v>
      </c>
      <c r="D17" s="29">
        <v>83851</v>
      </c>
      <c r="E17" s="12">
        <v>23323.900034535065</v>
      </c>
      <c r="F17" s="12">
        <v>18276.735021865705</v>
      </c>
      <c r="G17" s="12">
        <v>34615</v>
      </c>
      <c r="H17" s="13">
        <f t="shared" si="0"/>
        <v>76215.635056400773</v>
      </c>
      <c r="I17" s="13">
        <f t="shared" si="1"/>
        <v>38107.817528200387</v>
      </c>
      <c r="J17" s="33">
        <f t="shared" si="2"/>
        <v>26675.472269740269</v>
      </c>
      <c r="K17" s="35">
        <f t="shared" si="3"/>
        <v>11432.345258460116</v>
      </c>
      <c r="L17" s="14"/>
      <c r="M17" s="15"/>
      <c r="N17" s="15"/>
      <c r="O17" s="16">
        <f t="shared" si="4"/>
        <v>0</v>
      </c>
      <c r="P17" s="14"/>
      <c r="Q17" s="15"/>
      <c r="R17" s="15"/>
      <c r="S17" s="16">
        <f t="shared" si="5"/>
        <v>0</v>
      </c>
      <c r="T17" s="14"/>
      <c r="U17" s="15"/>
      <c r="V17" s="15"/>
      <c r="W17" s="16">
        <f t="shared" si="6"/>
        <v>0</v>
      </c>
      <c r="X17" s="14"/>
      <c r="Y17" s="15"/>
      <c r="Z17" s="15"/>
      <c r="AA17" s="16">
        <f t="shared" si="7"/>
        <v>0</v>
      </c>
      <c r="AB17" s="14"/>
      <c r="AC17" s="15"/>
      <c r="AD17" s="15"/>
      <c r="AE17" s="16">
        <f t="shared" si="8"/>
        <v>0</v>
      </c>
      <c r="AF17" s="14"/>
      <c r="AG17" s="15"/>
      <c r="AH17" s="15"/>
      <c r="AI17" s="16">
        <f t="shared" si="9"/>
        <v>0</v>
      </c>
      <c r="AJ17" s="14"/>
      <c r="AK17" s="15"/>
      <c r="AL17" s="15"/>
      <c r="AM17" s="16">
        <f t="shared" si="10"/>
        <v>0</v>
      </c>
      <c r="AN17" s="14"/>
      <c r="AO17" s="15"/>
      <c r="AP17" s="15"/>
      <c r="AQ17" s="16">
        <f t="shared" si="11"/>
        <v>0</v>
      </c>
    </row>
    <row r="18" spans="1:43" x14ac:dyDescent="0.25">
      <c r="A18" s="11" t="s">
        <v>16</v>
      </c>
      <c r="B18" s="90">
        <v>83</v>
      </c>
      <c r="C18" s="12">
        <v>406506</v>
      </c>
      <c r="D18" s="29">
        <v>149352</v>
      </c>
      <c r="E18" s="12">
        <v>129366.97103886903</v>
      </c>
      <c r="F18" s="12">
        <v>32553.779072231537</v>
      </c>
      <c r="G18" s="12">
        <v>34615</v>
      </c>
      <c r="H18" s="13">
        <f t="shared" si="0"/>
        <v>196535.75011110055</v>
      </c>
      <c r="I18" s="13">
        <f t="shared" si="1"/>
        <v>98267.875055550277</v>
      </c>
      <c r="J18" s="33">
        <f t="shared" si="2"/>
        <v>68787.512538885188</v>
      </c>
      <c r="K18" s="35">
        <f t="shared" si="3"/>
        <v>29480.362516665082</v>
      </c>
      <c r="L18" s="14"/>
      <c r="M18" s="15"/>
      <c r="N18" s="15"/>
      <c r="O18" s="16">
        <f t="shared" si="4"/>
        <v>0</v>
      </c>
      <c r="P18" s="14"/>
      <c r="Q18" s="15"/>
      <c r="R18" s="15"/>
      <c r="S18" s="16">
        <f t="shared" si="5"/>
        <v>0</v>
      </c>
      <c r="T18" s="14"/>
      <c r="U18" s="15"/>
      <c r="V18" s="15"/>
      <c r="W18" s="16">
        <f t="shared" si="6"/>
        <v>0</v>
      </c>
      <c r="X18" s="14"/>
      <c r="Y18" s="15"/>
      <c r="Z18" s="15"/>
      <c r="AA18" s="16">
        <f t="shared" si="7"/>
        <v>0</v>
      </c>
      <c r="AB18" s="14"/>
      <c r="AC18" s="15"/>
      <c r="AD18" s="15"/>
      <c r="AE18" s="16">
        <f t="shared" si="8"/>
        <v>0</v>
      </c>
      <c r="AF18" s="14"/>
      <c r="AG18" s="15"/>
      <c r="AH18" s="15"/>
      <c r="AI18" s="16">
        <f t="shared" si="9"/>
        <v>0</v>
      </c>
      <c r="AJ18" s="14"/>
      <c r="AK18" s="15"/>
      <c r="AL18" s="15"/>
      <c r="AM18" s="16">
        <f t="shared" si="10"/>
        <v>0</v>
      </c>
      <c r="AN18" s="14"/>
      <c r="AO18" s="15"/>
      <c r="AP18" s="15"/>
      <c r="AQ18" s="16">
        <f t="shared" si="11"/>
        <v>0</v>
      </c>
    </row>
    <row r="19" spans="1:43" x14ac:dyDescent="0.25">
      <c r="A19" s="11" t="s">
        <v>17</v>
      </c>
      <c r="B19" s="90">
        <v>31</v>
      </c>
      <c r="C19" s="12">
        <v>177964</v>
      </c>
      <c r="D19" s="29">
        <v>80216</v>
      </c>
      <c r="E19" s="12">
        <v>56635.482954645908</v>
      </c>
      <c r="F19" s="12">
        <v>17484.425665930987</v>
      </c>
      <c r="G19" s="12">
        <v>34615</v>
      </c>
      <c r="H19" s="13">
        <f t="shared" si="0"/>
        <v>108734.9086205769</v>
      </c>
      <c r="I19" s="13">
        <f t="shared" si="1"/>
        <v>54367.454310288449</v>
      </c>
      <c r="J19" s="33">
        <f t="shared" si="2"/>
        <v>38057.218017201914</v>
      </c>
      <c r="K19" s="35">
        <f t="shared" si="3"/>
        <v>16310.236293086535</v>
      </c>
      <c r="L19" s="14"/>
      <c r="M19" s="15"/>
      <c r="N19" s="15"/>
      <c r="O19" s="16">
        <f t="shared" si="4"/>
        <v>0</v>
      </c>
      <c r="P19" s="14"/>
      <c r="Q19" s="15"/>
      <c r="R19" s="15"/>
      <c r="S19" s="16">
        <f t="shared" si="5"/>
        <v>0</v>
      </c>
      <c r="T19" s="14"/>
      <c r="U19" s="15"/>
      <c r="V19" s="15"/>
      <c r="W19" s="16">
        <f t="shared" si="6"/>
        <v>0</v>
      </c>
      <c r="X19" s="14"/>
      <c r="Y19" s="15"/>
      <c r="Z19" s="15"/>
      <c r="AA19" s="16">
        <f t="shared" si="7"/>
        <v>0</v>
      </c>
      <c r="AB19" s="14"/>
      <c r="AC19" s="15"/>
      <c r="AD19" s="15"/>
      <c r="AE19" s="16">
        <f t="shared" si="8"/>
        <v>0</v>
      </c>
      <c r="AF19" s="14"/>
      <c r="AG19" s="15"/>
      <c r="AH19" s="15"/>
      <c r="AI19" s="16">
        <f t="shared" si="9"/>
        <v>0</v>
      </c>
      <c r="AJ19" s="14"/>
      <c r="AK19" s="15"/>
      <c r="AL19" s="15"/>
      <c r="AM19" s="16">
        <f t="shared" si="10"/>
        <v>0</v>
      </c>
      <c r="AN19" s="14"/>
      <c r="AO19" s="15"/>
      <c r="AP19" s="15"/>
      <c r="AQ19" s="16">
        <f t="shared" si="11"/>
        <v>0</v>
      </c>
    </row>
    <row r="20" spans="1:43" x14ac:dyDescent="0.25">
      <c r="A20" s="11" t="s">
        <v>18</v>
      </c>
      <c r="B20" s="90">
        <v>11</v>
      </c>
      <c r="C20" s="12">
        <v>42969</v>
      </c>
      <c r="D20" s="29">
        <v>27585</v>
      </c>
      <c r="E20" s="12">
        <v>13674.507580624058</v>
      </c>
      <c r="F20" s="12">
        <v>6012.6144658759631</v>
      </c>
      <c r="G20" s="12">
        <v>34615</v>
      </c>
      <c r="H20" s="13">
        <f t="shared" si="0"/>
        <v>54302.122046500022</v>
      </c>
      <c r="I20" s="13">
        <f t="shared" si="1"/>
        <v>27151.061023250011</v>
      </c>
      <c r="J20" s="33">
        <f t="shared" si="2"/>
        <v>19005.742716275006</v>
      </c>
      <c r="K20" s="35">
        <f t="shared" si="3"/>
        <v>8145.318306975003</v>
      </c>
      <c r="L20" s="14"/>
      <c r="M20" s="15"/>
      <c r="N20" s="15"/>
      <c r="O20" s="16">
        <f t="shared" si="4"/>
        <v>0</v>
      </c>
      <c r="P20" s="14"/>
      <c r="Q20" s="15"/>
      <c r="R20" s="15"/>
      <c r="S20" s="16">
        <f t="shared" si="5"/>
        <v>0</v>
      </c>
      <c r="T20" s="14"/>
      <c r="U20" s="15"/>
      <c r="V20" s="15"/>
      <c r="W20" s="16">
        <f t="shared" si="6"/>
        <v>0</v>
      </c>
      <c r="X20" s="14"/>
      <c r="Y20" s="15"/>
      <c r="Z20" s="15"/>
      <c r="AA20" s="16">
        <f t="shared" si="7"/>
        <v>0</v>
      </c>
      <c r="AB20" s="14"/>
      <c r="AC20" s="15"/>
      <c r="AD20" s="15"/>
      <c r="AE20" s="16">
        <f t="shared" si="8"/>
        <v>0</v>
      </c>
      <c r="AF20" s="14"/>
      <c r="AG20" s="15"/>
      <c r="AH20" s="15"/>
      <c r="AI20" s="16">
        <f t="shared" si="9"/>
        <v>0</v>
      </c>
      <c r="AJ20" s="14"/>
      <c r="AK20" s="15"/>
      <c r="AL20" s="15"/>
      <c r="AM20" s="16">
        <f t="shared" si="10"/>
        <v>0</v>
      </c>
      <c r="AN20" s="14"/>
      <c r="AO20" s="15"/>
      <c r="AP20" s="15"/>
      <c r="AQ20" s="16">
        <f t="shared" si="11"/>
        <v>0</v>
      </c>
    </row>
    <row r="21" spans="1:43" x14ac:dyDescent="0.25">
      <c r="A21" s="11" t="s">
        <v>19</v>
      </c>
      <c r="B21" s="90">
        <v>7</v>
      </c>
      <c r="C21" s="12">
        <v>37575</v>
      </c>
      <c r="D21" s="29">
        <v>49058</v>
      </c>
      <c r="E21" s="12">
        <v>11957.914364819962</v>
      </c>
      <c r="F21" s="12">
        <v>10693.015786367338</v>
      </c>
      <c r="G21" s="12">
        <v>34615</v>
      </c>
      <c r="H21" s="13">
        <f t="shared" si="0"/>
        <v>57265.930151187298</v>
      </c>
      <c r="I21" s="13">
        <f t="shared" si="1"/>
        <v>28632.965075593649</v>
      </c>
      <c r="J21" s="33">
        <f t="shared" si="2"/>
        <v>20043.075552915554</v>
      </c>
      <c r="K21" s="35">
        <f t="shared" si="3"/>
        <v>8589.8895226780951</v>
      </c>
      <c r="L21" s="14"/>
      <c r="M21" s="15"/>
      <c r="N21" s="15"/>
      <c r="O21" s="16">
        <f t="shared" si="4"/>
        <v>0</v>
      </c>
      <c r="P21" s="14"/>
      <c r="Q21" s="15"/>
      <c r="R21" s="15"/>
      <c r="S21" s="16">
        <f t="shared" si="5"/>
        <v>0</v>
      </c>
      <c r="T21" s="14"/>
      <c r="U21" s="15"/>
      <c r="V21" s="15"/>
      <c r="W21" s="16">
        <f t="shared" si="6"/>
        <v>0</v>
      </c>
      <c r="X21" s="14"/>
      <c r="Y21" s="15"/>
      <c r="Z21" s="15"/>
      <c r="AA21" s="16">
        <f t="shared" si="7"/>
        <v>0</v>
      </c>
      <c r="AB21" s="14"/>
      <c r="AC21" s="15"/>
      <c r="AD21" s="15"/>
      <c r="AE21" s="16">
        <f t="shared" si="8"/>
        <v>0</v>
      </c>
      <c r="AF21" s="14"/>
      <c r="AG21" s="15"/>
      <c r="AH21" s="15"/>
      <c r="AI21" s="16">
        <f t="shared" si="9"/>
        <v>0</v>
      </c>
      <c r="AJ21" s="14"/>
      <c r="AK21" s="15"/>
      <c r="AL21" s="15"/>
      <c r="AM21" s="16">
        <f t="shared" si="10"/>
        <v>0</v>
      </c>
      <c r="AN21" s="14"/>
      <c r="AO21" s="15"/>
      <c r="AP21" s="15"/>
      <c r="AQ21" s="16">
        <f t="shared" si="11"/>
        <v>0</v>
      </c>
    </row>
    <row r="22" spans="1:43" x14ac:dyDescent="0.25">
      <c r="A22" s="11" t="s">
        <v>20</v>
      </c>
      <c r="B22" s="90">
        <v>77</v>
      </c>
      <c r="C22" s="12">
        <v>504686</v>
      </c>
      <c r="D22" s="29">
        <v>202820</v>
      </c>
      <c r="E22" s="12">
        <v>160611.89538585569</v>
      </c>
      <c r="F22" s="12">
        <v>44208.028492621459</v>
      </c>
      <c r="G22" s="12">
        <v>34615</v>
      </c>
      <c r="H22" s="13">
        <f t="shared" si="0"/>
        <v>239434.92387847716</v>
      </c>
      <c r="I22" s="13">
        <f t="shared" si="1"/>
        <v>119717.46193923858</v>
      </c>
      <c r="J22" s="33">
        <f t="shared" si="2"/>
        <v>83802.223357466995</v>
      </c>
      <c r="K22" s="35">
        <f t="shared" si="3"/>
        <v>35915.238581771569</v>
      </c>
      <c r="L22" s="14"/>
      <c r="M22" s="15"/>
      <c r="N22" s="15"/>
      <c r="O22" s="16">
        <f t="shared" si="4"/>
        <v>0</v>
      </c>
      <c r="P22" s="14"/>
      <c r="Q22" s="15"/>
      <c r="R22" s="15"/>
      <c r="S22" s="16">
        <f t="shared" si="5"/>
        <v>0</v>
      </c>
      <c r="T22" s="14"/>
      <c r="U22" s="15"/>
      <c r="V22" s="15"/>
      <c r="W22" s="16">
        <f t="shared" si="6"/>
        <v>0</v>
      </c>
      <c r="X22" s="14"/>
      <c r="Y22" s="15"/>
      <c r="Z22" s="15"/>
      <c r="AA22" s="16">
        <f t="shared" si="7"/>
        <v>0</v>
      </c>
      <c r="AB22" s="14"/>
      <c r="AC22" s="15"/>
      <c r="AD22" s="15"/>
      <c r="AE22" s="16">
        <f t="shared" si="8"/>
        <v>0</v>
      </c>
      <c r="AF22" s="14"/>
      <c r="AG22" s="15"/>
      <c r="AH22" s="15"/>
      <c r="AI22" s="16">
        <f t="shared" si="9"/>
        <v>0</v>
      </c>
      <c r="AJ22" s="14"/>
      <c r="AK22" s="15"/>
      <c r="AL22" s="15"/>
      <c r="AM22" s="16">
        <f t="shared" si="10"/>
        <v>0</v>
      </c>
      <c r="AN22" s="14"/>
      <c r="AO22" s="15"/>
      <c r="AP22" s="15"/>
      <c r="AQ22" s="16">
        <f t="shared" si="11"/>
        <v>0</v>
      </c>
    </row>
    <row r="23" spans="1:43" x14ac:dyDescent="0.25">
      <c r="A23" s="11" t="s">
        <v>21</v>
      </c>
      <c r="B23" s="90">
        <v>26</v>
      </c>
      <c r="C23" s="12">
        <v>81351</v>
      </c>
      <c r="D23" s="29">
        <v>29842</v>
      </c>
      <c r="E23" s="12">
        <v>25889.242621223388</v>
      </c>
      <c r="F23" s="12">
        <v>6504.5655570299259</v>
      </c>
      <c r="G23" s="12">
        <v>34615</v>
      </c>
      <c r="H23" s="13">
        <f t="shared" si="0"/>
        <v>67008.808178253312</v>
      </c>
      <c r="I23" s="13">
        <f t="shared" si="1"/>
        <v>33504.404089126656</v>
      </c>
      <c r="J23" s="33">
        <f t="shared" si="2"/>
        <v>23453.082862388659</v>
      </c>
      <c r="K23" s="35">
        <f t="shared" si="3"/>
        <v>10051.321226737997</v>
      </c>
      <c r="L23" s="14"/>
      <c r="M23" s="15"/>
      <c r="N23" s="15"/>
      <c r="O23" s="16">
        <f t="shared" si="4"/>
        <v>0</v>
      </c>
      <c r="P23" s="14"/>
      <c r="Q23" s="15"/>
      <c r="R23" s="15"/>
      <c r="S23" s="16">
        <f t="shared" si="5"/>
        <v>0</v>
      </c>
      <c r="T23" s="14"/>
      <c r="U23" s="15"/>
      <c r="V23" s="15"/>
      <c r="W23" s="16">
        <f t="shared" si="6"/>
        <v>0</v>
      </c>
      <c r="X23" s="14"/>
      <c r="Y23" s="15"/>
      <c r="Z23" s="15"/>
      <c r="AA23" s="16">
        <f t="shared" si="7"/>
        <v>0</v>
      </c>
      <c r="AB23" s="14"/>
      <c r="AC23" s="15"/>
      <c r="AD23" s="15"/>
      <c r="AE23" s="16">
        <f t="shared" si="8"/>
        <v>0</v>
      </c>
      <c r="AF23" s="14"/>
      <c r="AG23" s="15"/>
      <c r="AH23" s="15"/>
      <c r="AI23" s="16">
        <f t="shared" si="9"/>
        <v>0</v>
      </c>
      <c r="AJ23" s="14"/>
      <c r="AK23" s="15"/>
      <c r="AL23" s="15"/>
      <c r="AM23" s="16">
        <f t="shared" si="10"/>
        <v>0</v>
      </c>
      <c r="AN23" s="14"/>
      <c r="AO23" s="15"/>
      <c r="AP23" s="15"/>
      <c r="AQ23" s="16">
        <f t="shared" si="11"/>
        <v>0</v>
      </c>
    </row>
    <row r="24" spans="1:43" x14ac:dyDescent="0.25">
      <c r="A24" s="11" t="s">
        <v>22</v>
      </c>
      <c r="B24" s="90">
        <v>109</v>
      </c>
      <c r="C24" s="12">
        <v>271432</v>
      </c>
      <c r="D24" s="29">
        <v>79045</v>
      </c>
      <c r="E24" s="12">
        <v>86380.854607366928</v>
      </c>
      <c r="F24" s="12">
        <v>17229.18653091048</v>
      </c>
      <c r="G24" s="12">
        <v>34615</v>
      </c>
      <c r="H24" s="13">
        <f t="shared" si="0"/>
        <v>138225.04113827739</v>
      </c>
      <c r="I24" s="13">
        <f t="shared" si="1"/>
        <v>69112.520569138695</v>
      </c>
      <c r="J24" s="33">
        <f t="shared" si="2"/>
        <v>48378.764398397085</v>
      </c>
      <c r="K24" s="35">
        <f t="shared" si="3"/>
        <v>20733.756170741606</v>
      </c>
      <c r="L24" s="14"/>
      <c r="M24" s="15"/>
      <c r="N24" s="15"/>
      <c r="O24" s="16">
        <f t="shared" si="4"/>
        <v>0</v>
      </c>
      <c r="P24" s="14"/>
      <c r="Q24" s="15"/>
      <c r="R24" s="15"/>
      <c r="S24" s="16">
        <f t="shared" si="5"/>
        <v>0</v>
      </c>
      <c r="T24" s="14"/>
      <c r="U24" s="15"/>
      <c r="V24" s="15"/>
      <c r="W24" s="16">
        <f t="shared" si="6"/>
        <v>0</v>
      </c>
      <c r="X24" s="14"/>
      <c r="Y24" s="15"/>
      <c r="Z24" s="15"/>
      <c r="AA24" s="16">
        <f t="shared" si="7"/>
        <v>0</v>
      </c>
      <c r="AB24" s="14"/>
      <c r="AC24" s="15"/>
      <c r="AD24" s="15"/>
      <c r="AE24" s="16">
        <f t="shared" si="8"/>
        <v>0</v>
      </c>
      <c r="AF24" s="14"/>
      <c r="AG24" s="15"/>
      <c r="AH24" s="15"/>
      <c r="AI24" s="16">
        <f t="shared" si="9"/>
        <v>0</v>
      </c>
      <c r="AJ24" s="14"/>
      <c r="AK24" s="15"/>
      <c r="AL24" s="15"/>
      <c r="AM24" s="16">
        <f t="shared" si="10"/>
        <v>0</v>
      </c>
      <c r="AN24" s="14"/>
      <c r="AO24" s="15"/>
      <c r="AP24" s="15"/>
      <c r="AQ24" s="16">
        <f t="shared" si="11"/>
        <v>0</v>
      </c>
    </row>
    <row r="25" spans="1:43" x14ac:dyDescent="0.25">
      <c r="A25" s="11" t="s">
        <v>23</v>
      </c>
      <c r="B25" s="90">
        <v>30</v>
      </c>
      <c r="C25" s="12">
        <v>157301</v>
      </c>
      <c r="D25" s="29">
        <v>90788</v>
      </c>
      <c r="E25" s="12">
        <v>50059.66433800519</v>
      </c>
      <c r="F25" s="12">
        <v>19788.770785859961</v>
      </c>
      <c r="G25" s="12">
        <v>34615</v>
      </c>
      <c r="H25" s="13">
        <f t="shared" si="0"/>
        <v>104463.43512386514</v>
      </c>
      <c r="I25" s="13">
        <f t="shared" si="1"/>
        <v>52231.717561932572</v>
      </c>
      <c r="J25" s="33">
        <f t="shared" si="2"/>
        <v>36562.202293352799</v>
      </c>
      <c r="K25" s="35">
        <f t="shared" si="3"/>
        <v>15669.515268579771</v>
      </c>
      <c r="L25" s="14"/>
      <c r="M25" s="15"/>
      <c r="N25" s="15"/>
      <c r="O25" s="16">
        <f t="shared" si="4"/>
        <v>0</v>
      </c>
      <c r="P25" s="14"/>
      <c r="Q25" s="15"/>
      <c r="R25" s="15"/>
      <c r="S25" s="16">
        <f t="shared" si="5"/>
        <v>0</v>
      </c>
      <c r="T25" s="14"/>
      <c r="U25" s="15"/>
      <c r="V25" s="15"/>
      <c r="W25" s="16">
        <f t="shared" si="6"/>
        <v>0</v>
      </c>
      <c r="X25" s="14"/>
      <c r="Y25" s="15"/>
      <c r="Z25" s="15"/>
      <c r="AA25" s="16">
        <f t="shared" si="7"/>
        <v>0</v>
      </c>
      <c r="AB25" s="14"/>
      <c r="AC25" s="15"/>
      <c r="AD25" s="15"/>
      <c r="AE25" s="16">
        <f t="shared" si="8"/>
        <v>0</v>
      </c>
      <c r="AF25" s="14"/>
      <c r="AG25" s="15"/>
      <c r="AH25" s="15"/>
      <c r="AI25" s="16">
        <f t="shared" si="9"/>
        <v>0</v>
      </c>
      <c r="AJ25" s="14"/>
      <c r="AK25" s="15"/>
      <c r="AL25" s="15"/>
      <c r="AM25" s="16">
        <f t="shared" si="10"/>
        <v>0</v>
      </c>
      <c r="AN25" s="14"/>
      <c r="AO25" s="15"/>
      <c r="AP25" s="15"/>
      <c r="AQ25" s="16">
        <f t="shared" si="11"/>
        <v>0</v>
      </c>
    </row>
    <row r="26" spans="1:43" x14ac:dyDescent="0.25">
      <c r="A26" s="11" t="s">
        <v>24</v>
      </c>
      <c r="B26" s="90">
        <v>80</v>
      </c>
      <c r="C26" s="12">
        <v>273801</v>
      </c>
      <c r="D26" s="29">
        <v>99433</v>
      </c>
      <c r="E26" s="12">
        <v>87134.768090540805</v>
      </c>
      <c r="F26" s="12">
        <v>21673.093862078837</v>
      </c>
      <c r="G26" s="12">
        <v>34615</v>
      </c>
      <c r="H26" s="13">
        <f t="shared" si="0"/>
        <v>143422.86195261963</v>
      </c>
      <c r="I26" s="13">
        <f t="shared" si="1"/>
        <v>71711.430976309814</v>
      </c>
      <c r="J26" s="33">
        <f t="shared" si="2"/>
        <v>50198.001683416864</v>
      </c>
      <c r="K26" s="35">
        <f t="shared" si="3"/>
        <v>21513.429292892943</v>
      </c>
      <c r="L26" s="14"/>
      <c r="M26" s="15"/>
      <c r="N26" s="15"/>
      <c r="O26" s="16">
        <f t="shared" si="4"/>
        <v>0</v>
      </c>
      <c r="P26" s="14"/>
      <c r="Q26" s="15"/>
      <c r="R26" s="15"/>
      <c r="S26" s="16">
        <f t="shared" si="5"/>
        <v>0</v>
      </c>
      <c r="T26" s="14"/>
      <c r="U26" s="15"/>
      <c r="V26" s="15"/>
      <c r="W26" s="16">
        <f t="shared" si="6"/>
        <v>0</v>
      </c>
      <c r="X26" s="14"/>
      <c r="Y26" s="15"/>
      <c r="Z26" s="15"/>
      <c r="AA26" s="16">
        <f t="shared" si="7"/>
        <v>0</v>
      </c>
      <c r="AB26" s="14"/>
      <c r="AC26" s="15"/>
      <c r="AD26" s="15"/>
      <c r="AE26" s="16">
        <f t="shared" si="8"/>
        <v>0</v>
      </c>
      <c r="AF26" s="14"/>
      <c r="AG26" s="15"/>
      <c r="AH26" s="15"/>
      <c r="AI26" s="16">
        <f t="shared" si="9"/>
        <v>0</v>
      </c>
      <c r="AJ26" s="14"/>
      <c r="AK26" s="15"/>
      <c r="AL26" s="15"/>
      <c r="AM26" s="16">
        <f t="shared" si="10"/>
        <v>0</v>
      </c>
      <c r="AN26" s="14"/>
      <c r="AO26" s="15"/>
      <c r="AP26" s="15"/>
      <c r="AQ26" s="16">
        <f t="shared" si="11"/>
        <v>0</v>
      </c>
    </row>
    <row r="27" spans="1:43" x14ac:dyDescent="0.25">
      <c r="A27" s="11" t="s">
        <v>25</v>
      </c>
      <c r="B27" s="90">
        <v>115</v>
      </c>
      <c r="C27" s="12">
        <v>353709</v>
      </c>
      <c r="D27" s="29">
        <v>281216</v>
      </c>
      <c r="E27" s="12">
        <v>112564.78861120704</v>
      </c>
      <c r="F27" s="12">
        <v>61295.754563559</v>
      </c>
      <c r="G27" s="12">
        <v>34615</v>
      </c>
      <c r="H27" s="13">
        <f t="shared" si="0"/>
        <v>208475.54317476603</v>
      </c>
      <c r="I27" s="13">
        <f t="shared" si="1"/>
        <v>104237.77158738302</v>
      </c>
      <c r="J27" s="33">
        <f t="shared" si="2"/>
        <v>72966.440111168107</v>
      </c>
      <c r="K27" s="35">
        <f t="shared" si="3"/>
        <v>31271.331476214902</v>
      </c>
      <c r="L27" s="14"/>
      <c r="M27" s="15"/>
      <c r="N27" s="15"/>
      <c r="O27" s="16">
        <f t="shared" si="4"/>
        <v>0</v>
      </c>
      <c r="P27" s="14"/>
      <c r="Q27" s="15"/>
      <c r="R27" s="15"/>
      <c r="S27" s="16">
        <f t="shared" si="5"/>
        <v>0</v>
      </c>
      <c r="T27" s="14"/>
      <c r="U27" s="15"/>
      <c r="V27" s="15"/>
      <c r="W27" s="16">
        <f t="shared" si="6"/>
        <v>0</v>
      </c>
      <c r="X27" s="14"/>
      <c r="Y27" s="15"/>
      <c r="Z27" s="15"/>
      <c r="AA27" s="16">
        <f t="shared" si="7"/>
        <v>0</v>
      </c>
      <c r="AB27" s="14"/>
      <c r="AC27" s="15"/>
      <c r="AD27" s="15"/>
      <c r="AE27" s="16">
        <f t="shared" si="8"/>
        <v>0</v>
      </c>
      <c r="AF27" s="14"/>
      <c r="AG27" s="15"/>
      <c r="AH27" s="15"/>
      <c r="AI27" s="16">
        <f t="shared" si="9"/>
        <v>0</v>
      </c>
      <c r="AJ27" s="14"/>
      <c r="AK27" s="15"/>
      <c r="AL27" s="15"/>
      <c r="AM27" s="16">
        <f t="shared" si="10"/>
        <v>0</v>
      </c>
      <c r="AN27" s="14"/>
      <c r="AO27" s="15"/>
      <c r="AP27" s="15"/>
      <c r="AQ27" s="16">
        <f t="shared" si="11"/>
        <v>0</v>
      </c>
    </row>
    <row r="28" spans="1:43" x14ac:dyDescent="0.25">
      <c r="A28" s="11" t="s">
        <v>26</v>
      </c>
      <c r="B28" s="90">
        <v>20</v>
      </c>
      <c r="C28" s="12">
        <v>36299</v>
      </c>
      <c r="D28" s="29">
        <v>107654</v>
      </c>
      <c r="E28" s="12">
        <v>11551.838550328672</v>
      </c>
      <c r="F28" s="12">
        <v>23464.999010672866</v>
      </c>
      <c r="G28" s="12">
        <v>34615</v>
      </c>
      <c r="H28" s="13">
        <f t="shared" si="0"/>
        <v>69631.837561001536</v>
      </c>
      <c r="I28" s="13">
        <f t="shared" si="1"/>
        <v>34815.918780500768</v>
      </c>
      <c r="J28" s="33">
        <f t="shared" si="2"/>
        <v>24371.143146350536</v>
      </c>
      <c r="K28" s="35">
        <f t="shared" si="3"/>
        <v>10444.77563415023</v>
      </c>
      <c r="L28" s="14"/>
      <c r="M28" s="15"/>
      <c r="N28" s="15"/>
      <c r="O28" s="16">
        <f t="shared" si="4"/>
        <v>0</v>
      </c>
      <c r="P28" s="14"/>
      <c r="Q28" s="15"/>
      <c r="R28" s="15"/>
      <c r="S28" s="16">
        <f t="shared" si="5"/>
        <v>0</v>
      </c>
      <c r="T28" s="14"/>
      <c r="U28" s="15"/>
      <c r="V28" s="15"/>
      <c r="W28" s="16">
        <f t="shared" si="6"/>
        <v>0</v>
      </c>
      <c r="X28" s="14"/>
      <c r="Y28" s="15"/>
      <c r="Z28" s="15"/>
      <c r="AA28" s="16">
        <f t="shared" si="7"/>
        <v>0</v>
      </c>
      <c r="AB28" s="14"/>
      <c r="AC28" s="15"/>
      <c r="AD28" s="15"/>
      <c r="AE28" s="16">
        <f t="shared" si="8"/>
        <v>0</v>
      </c>
      <c r="AF28" s="14"/>
      <c r="AG28" s="15"/>
      <c r="AH28" s="15"/>
      <c r="AI28" s="16">
        <f t="shared" si="9"/>
        <v>0</v>
      </c>
      <c r="AJ28" s="14"/>
      <c r="AK28" s="15"/>
      <c r="AL28" s="15"/>
      <c r="AM28" s="16">
        <f t="shared" si="10"/>
        <v>0</v>
      </c>
      <c r="AN28" s="14"/>
      <c r="AO28" s="15"/>
      <c r="AP28" s="15"/>
      <c r="AQ28" s="16">
        <f t="shared" si="11"/>
        <v>0</v>
      </c>
    </row>
    <row r="29" spans="1:43" x14ac:dyDescent="0.25">
      <c r="A29" s="11" t="s">
        <v>27</v>
      </c>
      <c r="B29" s="90">
        <v>309</v>
      </c>
      <c r="C29" s="12">
        <v>793129</v>
      </c>
      <c r="D29" s="29">
        <v>321201</v>
      </c>
      <c r="E29" s="12">
        <v>252406.35162356068</v>
      </c>
      <c r="F29" s="12">
        <v>70011.157478840862</v>
      </c>
      <c r="G29" s="12">
        <v>34615</v>
      </c>
      <c r="H29" s="13">
        <f t="shared" si="0"/>
        <v>357032.50910240156</v>
      </c>
      <c r="I29" s="13">
        <f t="shared" si="1"/>
        <v>178516.25455120078</v>
      </c>
      <c r="J29" s="33">
        <f t="shared" si="2"/>
        <v>124961.37818584054</v>
      </c>
      <c r="K29" s="35">
        <f t="shared" si="3"/>
        <v>53554.876365360229</v>
      </c>
      <c r="L29" s="14"/>
      <c r="M29" s="15"/>
      <c r="N29" s="15"/>
      <c r="O29" s="16">
        <f t="shared" si="4"/>
        <v>0</v>
      </c>
      <c r="P29" s="14"/>
      <c r="Q29" s="15"/>
      <c r="R29" s="15"/>
      <c r="S29" s="16">
        <f t="shared" si="5"/>
        <v>0</v>
      </c>
      <c r="T29" s="14"/>
      <c r="U29" s="15"/>
      <c r="V29" s="15"/>
      <c r="W29" s="16">
        <f t="shared" si="6"/>
        <v>0</v>
      </c>
      <c r="X29" s="14"/>
      <c r="Y29" s="15"/>
      <c r="Z29" s="15"/>
      <c r="AA29" s="16">
        <f t="shared" si="7"/>
        <v>0</v>
      </c>
      <c r="AB29" s="14"/>
      <c r="AC29" s="15"/>
      <c r="AD29" s="15"/>
      <c r="AE29" s="16">
        <f t="shared" si="8"/>
        <v>0</v>
      </c>
      <c r="AF29" s="14"/>
      <c r="AG29" s="15"/>
      <c r="AH29" s="15"/>
      <c r="AI29" s="16">
        <f t="shared" si="9"/>
        <v>0</v>
      </c>
      <c r="AJ29" s="14"/>
      <c r="AK29" s="15"/>
      <c r="AL29" s="15"/>
      <c r="AM29" s="16">
        <f t="shared" si="10"/>
        <v>0</v>
      </c>
      <c r="AN29" s="14"/>
      <c r="AO29" s="15"/>
      <c r="AP29" s="15"/>
      <c r="AQ29" s="16">
        <f t="shared" si="11"/>
        <v>0</v>
      </c>
    </row>
    <row r="30" spans="1:43" x14ac:dyDescent="0.25">
      <c r="A30" s="11" t="s">
        <v>28</v>
      </c>
      <c r="B30" s="90">
        <v>126</v>
      </c>
      <c r="C30" s="12">
        <v>341463</v>
      </c>
      <c r="D30" s="29">
        <v>522463</v>
      </c>
      <c r="E30" s="12">
        <v>108667.60646053277</v>
      </c>
      <c r="F30" s="12">
        <v>113879.5936808031</v>
      </c>
      <c r="G30" s="12">
        <v>34615</v>
      </c>
      <c r="H30" s="13">
        <f t="shared" si="0"/>
        <v>257162.20014133587</v>
      </c>
      <c r="I30" s="13">
        <f t="shared" si="1"/>
        <v>128581.10007066793</v>
      </c>
      <c r="J30" s="33">
        <f t="shared" si="2"/>
        <v>90006.770049467552</v>
      </c>
      <c r="K30" s="35">
        <f t="shared" si="3"/>
        <v>38574.330021200381</v>
      </c>
      <c r="L30" s="14"/>
      <c r="M30" s="15"/>
      <c r="N30" s="15"/>
      <c r="O30" s="16">
        <f t="shared" si="4"/>
        <v>0</v>
      </c>
      <c r="P30" s="14"/>
      <c r="Q30" s="15"/>
      <c r="R30" s="15"/>
      <c r="S30" s="16">
        <f t="shared" si="5"/>
        <v>0</v>
      </c>
      <c r="T30" s="14"/>
      <c r="U30" s="15"/>
      <c r="V30" s="15"/>
      <c r="W30" s="16">
        <f t="shared" si="6"/>
        <v>0</v>
      </c>
      <c r="X30" s="14"/>
      <c r="Y30" s="15"/>
      <c r="Z30" s="15"/>
      <c r="AA30" s="16">
        <f t="shared" si="7"/>
        <v>0</v>
      </c>
      <c r="AB30" s="14"/>
      <c r="AC30" s="15"/>
      <c r="AD30" s="15"/>
      <c r="AE30" s="16">
        <f t="shared" si="8"/>
        <v>0</v>
      </c>
      <c r="AF30" s="14"/>
      <c r="AG30" s="15"/>
      <c r="AH30" s="15"/>
      <c r="AI30" s="16">
        <f t="shared" si="9"/>
        <v>0</v>
      </c>
      <c r="AJ30" s="14"/>
      <c r="AK30" s="15"/>
      <c r="AL30" s="15"/>
      <c r="AM30" s="16">
        <f t="shared" si="10"/>
        <v>0</v>
      </c>
      <c r="AN30" s="14"/>
      <c r="AO30" s="15"/>
      <c r="AP30" s="15"/>
      <c r="AQ30" s="16">
        <f t="shared" si="11"/>
        <v>0</v>
      </c>
    </row>
    <row r="31" spans="1:43" x14ac:dyDescent="0.25">
      <c r="A31" s="11" t="s">
        <v>29</v>
      </c>
      <c r="B31" s="90">
        <v>11</v>
      </c>
      <c r="C31" s="12">
        <v>125421</v>
      </c>
      <c r="D31" s="29">
        <v>23873</v>
      </c>
      <c r="E31" s="12">
        <v>39914.133800401454</v>
      </c>
      <c r="F31" s="12">
        <v>5203.5216655376789</v>
      </c>
      <c r="G31" s="12">
        <v>34615</v>
      </c>
      <c r="H31" s="13">
        <f t="shared" si="0"/>
        <v>79732.65546593914</v>
      </c>
      <c r="I31" s="13">
        <f t="shared" si="1"/>
        <v>39866.32773296957</v>
      </c>
      <c r="J31" s="33">
        <f t="shared" si="2"/>
        <v>27906.429413078698</v>
      </c>
      <c r="K31" s="35">
        <f t="shared" si="3"/>
        <v>11959.89831989087</v>
      </c>
      <c r="L31" s="14"/>
      <c r="M31" s="15"/>
      <c r="N31" s="15"/>
      <c r="O31" s="16">
        <f t="shared" si="4"/>
        <v>0</v>
      </c>
      <c r="P31" s="14"/>
      <c r="Q31" s="15"/>
      <c r="R31" s="15"/>
      <c r="S31" s="16">
        <f t="shared" si="5"/>
        <v>0</v>
      </c>
      <c r="T31" s="14"/>
      <c r="U31" s="15"/>
      <c r="V31" s="15"/>
      <c r="W31" s="16">
        <f t="shared" si="6"/>
        <v>0</v>
      </c>
      <c r="X31" s="14"/>
      <c r="Y31" s="15"/>
      <c r="Z31" s="15"/>
      <c r="AA31" s="16">
        <f t="shared" si="7"/>
        <v>0</v>
      </c>
      <c r="AB31" s="14"/>
      <c r="AC31" s="15"/>
      <c r="AD31" s="15"/>
      <c r="AE31" s="16">
        <f t="shared" si="8"/>
        <v>0</v>
      </c>
      <c r="AF31" s="14"/>
      <c r="AG31" s="15"/>
      <c r="AH31" s="15"/>
      <c r="AI31" s="16">
        <f t="shared" si="9"/>
        <v>0</v>
      </c>
      <c r="AJ31" s="14"/>
      <c r="AK31" s="15"/>
      <c r="AL31" s="15"/>
      <c r="AM31" s="16">
        <f t="shared" si="10"/>
        <v>0</v>
      </c>
      <c r="AN31" s="14"/>
      <c r="AO31" s="15"/>
      <c r="AP31" s="15"/>
      <c r="AQ31" s="16">
        <f t="shared" si="11"/>
        <v>0</v>
      </c>
    </row>
    <row r="32" spans="1:43" ht="15.75" thickBot="1" x14ac:dyDescent="0.3">
      <c r="A32" s="11" t="s">
        <v>30</v>
      </c>
      <c r="B32" s="90">
        <v>162</v>
      </c>
      <c r="C32" s="12">
        <v>1504346</v>
      </c>
      <c r="D32" s="29">
        <v>172894</v>
      </c>
      <c r="E32" s="12">
        <v>478744.92729366472</v>
      </c>
      <c r="F32" s="12">
        <v>37685.153723514908</v>
      </c>
      <c r="G32" s="12">
        <v>34615</v>
      </c>
      <c r="H32" s="13">
        <f t="shared" si="0"/>
        <v>551045.08101717965</v>
      </c>
      <c r="I32" s="28">
        <f t="shared" si="1"/>
        <v>275522.54050858982</v>
      </c>
      <c r="J32" s="33">
        <f t="shared" si="2"/>
        <v>192865.77835601286</v>
      </c>
      <c r="K32" s="36">
        <f t="shared" si="3"/>
        <v>82656.76215257695</v>
      </c>
      <c r="L32" s="17"/>
      <c r="M32" s="19"/>
      <c r="N32" s="18"/>
      <c r="O32" s="16">
        <f t="shared" si="4"/>
        <v>0</v>
      </c>
      <c r="P32" s="17"/>
      <c r="Q32" s="19"/>
      <c r="R32" s="18"/>
      <c r="S32" s="16">
        <f t="shared" si="5"/>
        <v>0</v>
      </c>
      <c r="T32" s="17"/>
      <c r="U32" s="19"/>
      <c r="V32" s="18"/>
      <c r="W32" s="16">
        <f t="shared" si="6"/>
        <v>0</v>
      </c>
      <c r="X32" s="17"/>
      <c r="Y32" s="19"/>
      <c r="Z32" s="18"/>
      <c r="AA32" s="16">
        <f t="shared" si="7"/>
        <v>0</v>
      </c>
      <c r="AB32" s="17"/>
      <c r="AC32" s="19"/>
      <c r="AD32" s="18"/>
      <c r="AE32" s="16">
        <f t="shared" si="8"/>
        <v>0</v>
      </c>
      <c r="AF32" s="17"/>
      <c r="AG32" s="19"/>
      <c r="AH32" s="18"/>
      <c r="AI32" s="16">
        <f t="shared" si="9"/>
        <v>0</v>
      </c>
      <c r="AJ32" s="17"/>
      <c r="AK32" s="19"/>
      <c r="AL32" s="18"/>
      <c r="AM32" s="16">
        <f t="shared" si="10"/>
        <v>0</v>
      </c>
      <c r="AN32" s="17"/>
      <c r="AO32" s="19"/>
      <c r="AP32" s="18"/>
      <c r="AQ32" s="16">
        <f t="shared" si="11"/>
        <v>0</v>
      </c>
    </row>
    <row r="33" spans="1:43" s="2" customFormat="1" ht="15.75" thickBot="1" x14ac:dyDescent="0.3">
      <c r="A33" s="20" t="s">
        <v>2</v>
      </c>
      <c r="B33" s="21">
        <f>SUM(B7:B32)</f>
        <v>2212</v>
      </c>
      <c r="C33" s="21">
        <f>SUM(C7:C32)</f>
        <v>8484130</v>
      </c>
      <c r="D33" s="21">
        <f>SUM(D7:D32)</f>
        <v>4129069</v>
      </c>
      <c r="E33" s="21">
        <f t="shared" ref="E33:F33" si="12">SUM(E7:E32)</f>
        <v>2699999.9999999995</v>
      </c>
      <c r="F33" s="21">
        <f t="shared" si="12"/>
        <v>900000</v>
      </c>
      <c r="G33" s="21">
        <v>900000</v>
      </c>
      <c r="H33" s="22">
        <v>4500000</v>
      </c>
      <c r="I33" s="22">
        <f>SUM(I7:I32)</f>
        <v>2249994.9999999995</v>
      </c>
      <c r="J33" s="38">
        <f>SUM(J7:J32)</f>
        <v>1574996.4999999998</v>
      </c>
      <c r="K33" s="23">
        <f>SUM(K7:K32)</f>
        <v>674998.49999999988</v>
      </c>
      <c r="L33" s="21">
        <f t="shared" ref="L33:O33" si="13">SUM(L7:L32)</f>
        <v>0</v>
      </c>
      <c r="M33" s="21">
        <f t="shared" si="13"/>
        <v>0</v>
      </c>
      <c r="N33" s="21">
        <f t="shared" si="13"/>
        <v>0</v>
      </c>
      <c r="O33" s="22">
        <f t="shared" si="13"/>
        <v>0</v>
      </c>
      <c r="P33" s="21">
        <f t="shared" ref="P33:W33" si="14">SUM(P7:P32)</f>
        <v>0</v>
      </c>
      <c r="Q33" s="21">
        <f t="shared" si="14"/>
        <v>0</v>
      </c>
      <c r="R33" s="21">
        <f t="shared" si="14"/>
        <v>0</v>
      </c>
      <c r="S33" s="22">
        <f t="shared" si="14"/>
        <v>0</v>
      </c>
      <c r="T33" s="21">
        <f t="shared" si="14"/>
        <v>0</v>
      </c>
      <c r="U33" s="21">
        <f t="shared" si="14"/>
        <v>0</v>
      </c>
      <c r="V33" s="21">
        <f t="shared" si="14"/>
        <v>0</v>
      </c>
      <c r="W33" s="22">
        <f t="shared" si="14"/>
        <v>0</v>
      </c>
      <c r="X33" s="21">
        <f t="shared" ref="X33:AE33" si="15">SUM(X7:X32)</f>
        <v>0</v>
      </c>
      <c r="Y33" s="21">
        <f t="shared" si="15"/>
        <v>0</v>
      </c>
      <c r="Z33" s="21">
        <f t="shared" si="15"/>
        <v>0</v>
      </c>
      <c r="AA33" s="22">
        <f t="shared" si="15"/>
        <v>0</v>
      </c>
      <c r="AB33" s="21">
        <f t="shared" si="15"/>
        <v>0</v>
      </c>
      <c r="AC33" s="21">
        <f t="shared" si="15"/>
        <v>0</v>
      </c>
      <c r="AD33" s="21">
        <f t="shared" si="15"/>
        <v>0</v>
      </c>
      <c r="AE33" s="22">
        <f t="shared" si="15"/>
        <v>0</v>
      </c>
      <c r="AF33" s="21">
        <f t="shared" ref="AF33:AM33" si="16">SUM(AF7:AF32)</f>
        <v>0</v>
      </c>
      <c r="AG33" s="21">
        <f t="shared" si="16"/>
        <v>0</v>
      </c>
      <c r="AH33" s="21">
        <f t="shared" si="16"/>
        <v>0</v>
      </c>
      <c r="AI33" s="22">
        <f t="shared" si="16"/>
        <v>0</v>
      </c>
      <c r="AJ33" s="21">
        <f t="shared" si="16"/>
        <v>0</v>
      </c>
      <c r="AK33" s="21">
        <f t="shared" si="16"/>
        <v>0</v>
      </c>
      <c r="AL33" s="21">
        <f t="shared" si="16"/>
        <v>0</v>
      </c>
      <c r="AM33" s="22">
        <f t="shared" si="16"/>
        <v>0</v>
      </c>
      <c r="AN33" s="21">
        <f t="shared" ref="AN33:AQ33" si="17">SUM(AN7:AN32)</f>
        <v>0</v>
      </c>
      <c r="AO33" s="21">
        <f t="shared" si="17"/>
        <v>0</v>
      </c>
      <c r="AP33" s="21">
        <f t="shared" si="17"/>
        <v>0</v>
      </c>
      <c r="AQ33" s="22">
        <f t="shared" si="17"/>
        <v>0</v>
      </c>
    </row>
    <row r="35" spans="1:43" x14ac:dyDescent="0.25">
      <c r="C35" s="103"/>
      <c r="D35" s="103"/>
      <c r="E35" s="103"/>
      <c r="F35" s="103"/>
      <c r="O35"/>
      <c r="S35"/>
      <c r="W35"/>
      <c r="AA35"/>
      <c r="AE35"/>
      <c r="AI35"/>
      <c r="AM35"/>
      <c r="AQ35"/>
    </row>
    <row r="36" spans="1:43" ht="15" customHeight="1" x14ac:dyDescent="0.25">
      <c r="C36" t="s">
        <v>64</v>
      </c>
      <c r="H36"/>
      <c r="I36"/>
      <c r="J36" t="s">
        <v>62</v>
      </c>
      <c r="S36"/>
      <c r="W36"/>
      <c r="AA36"/>
      <c r="AE36"/>
      <c r="AI36"/>
      <c r="AM36"/>
      <c r="AQ36"/>
    </row>
    <row r="37" spans="1:43" ht="15" customHeight="1" x14ac:dyDescent="0.25">
      <c r="C37" s="105" t="s">
        <v>65</v>
      </c>
      <c r="D37" s="105"/>
      <c r="E37" s="105"/>
      <c r="F37" s="105"/>
      <c r="G37" s="105"/>
      <c r="H37" s="105"/>
      <c r="I37" s="89"/>
      <c r="J37" t="s">
        <v>63</v>
      </c>
      <c r="S37"/>
      <c r="W37"/>
      <c r="AA37"/>
      <c r="AE37"/>
      <c r="AI37"/>
      <c r="AM37"/>
      <c r="AQ37"/>
    </row>
    <row r="38" spans="1:43" x14ac:dyDescent="0.25">
      <c r="C38" s="105"/>
      <c r="D38" s="105"/>
      <c r="E38" s="105"/>
      <c r="F38" s="105"/>
      <c r="G38" s="105"/>
      <c r="H38" s="105"/>
      <c r="I38" s="89"/>
      <c r="J38"/>
      <c r="S38"/>
      <c r="W38"/>
      <c r="AA38"/>
      <c r="AE38"/>
      <c r="AI38"/>
      <c r="AM38"/>
      <c r="AQ38"/>
    </row>
    <row r="39" spans="1:43" x14ac:dyDescent="0.25">
      <c r="C39" s="105"/>
      <c r="D39" s="105"/>
      <c r="E39" s="105"/>
      <c r="F39" s="105"/>
      <c r="G39" s="105"/>
      <c r="H39" s="105"/>
      <c r="I39" s="89"/>
      <c r="J39"/>
      <c r="S39"/>
      <c r="W39"/>
      <c r="AA39"/>
      <c r="AE39"/>
      <c r="AI39"/>
      <c r="AM39"/>
      <c r="AQ39"/>
    </row>
    <row r="41" spans="1:43" x14ac:dyDescent="0.25">
      <c r="C41" t="s">
        <v>60</v>
      </c>
    </row>
    <row r="42" spans="1:43" x14ac:dyDescent="0.25">
      <c r="C42" t="s">
        <v>44</v>
      </c>
      <c r="D42" t="s">
        <v>61</v>
      </c>
    </row>
    <row r="43" spans="1:43" x14ac:dyDescent="0.25">
      <c r="C43" t="s">
        <v>45</v>
      </c>
      <c r="D43" t="s">
        <v>31</v>
      </c>
    </row>
  </sheetData>
  <sheetProtection sort="0" autoFilter="0"/>
  <protectedRanges>
    <protectedRange sqref="L7:N32 P7:R32 T7:V32 X7:Z32 AB7:AD32 AF7:AH32 AJ7:AL32 AN7:AP32" name="Plage1"/>
  </protectedRanges>
  <mergeCells count="18">
    <mergeCell ref="C37:H39"/>
    <mergeCell ref="B2:I2"/>
    <mergeCell ref="J2:K3"/>
    <mergeCell ref="AB2:AI2"/>
    <mergeCell ref="AB3:AE3"/>
    <mergeCell ref="AF3:AI3"/>
    <mergeCell ref="T3:W3"/>
    <mergeCell ref="T2:AA2"/>
    <mergeCell ref="P3:S3"/>
    <mergeCell ref="X3:AA3"/>
    <mergeCell ref="L3:O3"/>
    <mergeCell ref="L2:S2"/>
    <mergeCell ref="AJ2:AQ2"/>
    <mergeCell ref="AJ3:AM3"/>
    <mergeCell ref="AN3:AQ3"/>
    <mergeCell ref="A4:A6"/>
    <mergeCell ref="C35:F35"/>
    <mergeCell ref="C3:H3"/>
  </mergeCells>
  <pageMargins left="0.7" right="0.7" top="0.75" bottom="0.75" header="0.3" footer="0.3"/>
  <ignoredErrors>
    <ignoredError sqref="B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workbookViewId="0">
      <selection activeCell="O4" sqref="O4"/>
    </sheetView>
    <sheetView workbookViewId="1">
      <selection activeCell="I6" sqref="I6"/>
    </sheetView>
  </sheetViews>
  <sheetFormatPr baseColWidth="10" defaultRowHeight="15" x14ac:dyDescent="0.25"/>
  <cols>
    <col min="1" max="1" width="7.140625" style="39" bestFit="1" customWidth="1"/>
    <col min="2" max="2" width="10.140625" style="39" bestFit="1" customWidth="1"/>
    <col min="3" max="7" width="9.28515625" style="39" customWidth="1"/>
    <col min="8" max="8" width="13.7109375" style="39" customWidth="1"/>
    <col min="9" max="10" width="12.140625" style="39" customWidth="1"/>
    <col min="11" max="12" width="10.140625" style="39" customWidth="1"/>
    <col min="13" max="13" width="11.42578125" style="39"/>
    <col min="14" max="14" width="19.85546875" style="39" customWidth="1"/>
    <col min="15" max="15" width="20" style="39" customWidth="1"/>
    <col min="16" max="16" width="11.42578125" style="39"/>
    <col min="17" max="17" width="44.28515625" style="39" customWidth="1"/>
    <col min="18" max="18" width="19.85546875" style="39" customWidth="1"/>
    <col min="19" max="19" width="20" style="39" customWidth="1"/>
    <col min="20" max="20" width="11.42578125" style="39"/>
    <col min="21" max="21" width="44.28515625" style="39" customWidth="1"/>
    <col min="22" max="22" width="19.85546875" style="39" customWidth="1"/>
    <col min="23" max="23" width="20" style="39" customWidth="1"/>
    <col min="24" max="24" width="11.42578125" style="39"/>
    <col min="25" max="25" width="44.28515625" style="39" customWidth="1"/>
    <col min="26" max="26" width="19.85546875" style="39" customWidth="1"/>
    <col min="27" max="27" width="20" style="39" customWidth="1"/>
    <col min="28" max="28" width="11.42578125" style="39"/>
    <col min="29" max="29" width="44.28515625" style="39" customWidth="1"/>
    <col min="30" max="16384" width="11.42578125" style="39"/>
  </cols>
  <sheetData>
    <row r="1" spans="1:29" ht="23.25" x14ac:dyDescent="0.35">
      <c r="A1" s="121" t="s">
        <v>80</v>
      </c>
    </row>
    <row r="2" spans="1:29" ht="15.75" thickBot="1" x14ac:dyDescent="0.3">
      <c r="B2" s="113" t="s">
        <v>67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40"/>
      <c r="N2" s="111" t="s">
        <v>76</v>
      </c>
      <c r="O2" s="112"/>
      <c r="P2" s="115"/>
      <c r="Q2" s="41" t="s">
        <v>75</v>
      </c>
      <c r="R2" s="111" t="s">
        <v>77</v>
      </c>
      <c r="S2" s="112"/>
      <c r="T2" s="115"/>
      <c r="U2" s="41" t="s">
        <v>75</v>
      </c>
      <c r="V2" s="111" t="s">
        <v>78</v>
      </c>
      <c r="W2" s="112"/>
      <c r="X2" s="115"/>
      <c r="Y2" s="41" t="s">
        <v>75</v>
      </c>
      <c r="Z2" s="111" t="s">
        <v>79</v>
      </c>
      <c r="AA2" s="112"/>
      <c r="AB2" s="115"/>
      <c r="AC2" s="41" t="s">
        <v>75</v>
      </c>
    </row>
    <row r="3" spans="1:29" x14ac:dyDescent="0.25">
      <c r="A3" s="116" t="s">
        <v>42</v>
      </c>
      <c r="B3" s="119" t="s">
        <v>68</v>
      </c>
      <c r="C3" s="119"/>
      <c r="D3" s="119"/>
      <c r="E3" s="119"/>
      <c r="F3" s="119"/>
      <c r="G3" s="119"/>
      <c r="H3" s="120" t="s">
        <v>69</v>
      </c>
      <c r="I3" s="119"/>
      <c r="J3" s="119"/>
      <c r="K3" s="119"/>
      <c r="L3" s="42" t="s">
        <v>70</v>
      </c>
      <c r="M3" s="43" t="s">
        <v>70</v>
      </c>
      <c r="N3" s="44" t="s">
        <v>68</v>
      </c>
      <c r="O3" s="45" t="s">
        <v>69</v>
      </c>
      <c r="P3" s="46" t="s">
        <v>34</v>
      </c>
      <c r="Q3" s="47"/>
      <c r="R3" s="93" t="s">
        <v>68</v>
      </c>
      <c r="S3" s="45" t="s">
        <v>69</v>
      </c>
      <c r="T3" s="46" t="s">
        <v>34</v>
      </c>
      <c r="U3" s="47"/>
      <c r="V3" s="93" t="s">
        <v>68</v>
      </c>
      <c r="W3" s="45" t="s">
        <v>69</v>
      </c>
      <c r="X3" s="46" t="s">
        <v>34</v>
      </c>
      <c r="Y3" s="47"/>
      <c r="Z3" s="93" t="s">
        <v>68</v>
      </c>
      <c r="AA3" s="45" t="s">
        <v>69</v>
      </c>
      <c r="AB3" s="46" t="s">
        <v>34</v>
      </c>
      <c r="AC3" s="47"/>
    </row>
    <row r="4" spans="1:29" ht="45" x14ac:dyDescent="0.25">
      <c r="A4" s="117"/>
      <c r="B4" s="48" t="s">
        <v>35</v>
      </c>
      <c r="C4" s="48" t="s">
        <v>36</v>
      </c>
      <c r="D4" s="48" t="s">
        <v>37</v>
      </c>
      <c r="E4" s="48" t="s">
        <v>38</v>
      </c>
      <c r="F4" s="48" t="s">
        <v>39</v>
      </c>
      <c r="G4" s="48" t="s">
        <v>40</v>
      </c>
      <c r="H4" s="49" t="s">
        <v>81</v>
      </c>
      <c r="I4" s="48" t="s">
        <v>71</v>
      </c>
      <c r="J4" s="48" t="s">
        <v>72</v>
      </c>
      <c r="K4" s="48" t="s">
        <v>73</v>
      </c>
      <c r="L4" s="50" t="s">
        <v>74</v>
      </c>
      <c r="M4" s="51"/>
      <c r="N4" s="48" t="s">
        <v>47</v>
      </c>
      <c r="O4" s="52" t="s">
        <v>47</v>
      </c>
      <c r="P4" s="53" t="s">
        <v>4</v>
      </c>
      <c r="Q4" s="54"/>
      <c r="R4" s="48" t="s">
        <v>47</v>
      </c>
      <c r="S4" s="52" t="s">
        <v>47</v>
      </c>
      <c r="T4" s="53" t="s">
        <v>4</v>
      </c>
      <c r="U4" s="54"/>
      <c r="V4" s="48" t="s">
        <v>47</v>
      </c>
      <c r="W4" s="52" t="s">
        <v>47</v>
      </c>
      <c r="X4" s="53" t="s">
        <v>4</v>
      </c>
      <c r="Y4" s="54"/>
      <c r="Z4" s="48" t="s">
        <v>47</v>
      </c>
      <c r="AA4" s="52" t="s">
        <v>47</v>
      </c>
      <c r="AB4" s="53" t="s">
        <v>4</v>
      </c>
      <c r="AC4" s="54"/>
    </row>
    <row r="5" spans="1:29" ht="15.75" thickBot="1" x14ac:dyDescent="0.3">
      <c r="A5" s="118"/>
      <c r="B5" s="55">
        <v>10000</v>
      </c>
      <c r="C5" s="55">
        <v>10000</v>
      </c>
      <c r="D5" s="55">
        <v>10000</v>
      </c>
      <c r="E5" s="55">
        <v>5000</v>
      </c>
      <c r="F5" s="55">
        <v>5000</v>
      </c>
      <c r="G5" s="55">
        <v>10000</v>
      </c>
      <c r="H5" s="56">
        <v>20000</v>
      </c>
      <c r="I5" s="55">
        <v>10000</v>
      </c>
      <c r="J5" s="55">
        <v>10000</v>
      </c>
      <c r="K5" s="55">
        <v>10000</v>
      </c>
      <c r="L5" s="57">
        <v>10000</v>
      </c>
      <c r="M5" s="58"/>
      <c r="N5" s="59" t="s">
        <v>55</v>
      </c>
      <c r="O5" s="60" t="s">
        <v>55</v>
      </c>
      <c r="P5" s="61"/>
      <c r="Q5" s="62"/>
      <c r="R5" s="59" t="s">
        <v>55</v>
      </c>
      <c r="S5" s="60" t="s">
        <v>55</v>
      </c>
      <c r="T5" s="61"/>
      <c r="U5" s="62"/>
      <c r="V5" s="59" t="s">
        <v>55</v>
      </c>
      <c r="W5" s="60" t="s">
        <v>55</v>
      </c>
      <c r="X5" s="61"/>
      <c r="Y5" s="62"/>
      <c r="Z5" s="59" t="s">
        <v>55</v>
      </c>
      <c r="AA5" s="60" t="s">
        <v>55</v>
      </c>
      <c r="AB5" s="61"/>
      <c r="AC5" s="62"/>
    </row>
    <row r="6" spans="1:29" x14ac:dyDescent="0.25">
      <c r="A6" s="63" t="s">
        <v>5</v>
      </c>
      <c r="B6" s="64"/>
      <c r="C6" s="65"/>
      <c r="D6" s="65"/>
      <c r="E6" s="65"/>
      <c r="F6" s="65"/>
      <c r="G6" s="65"/>
      <c r="H6" s="64"/>
      <c r="I6" s="65"/>
      <c r="J6" s="65"/>
      <c r="K6" s="65"/>
      <c r="L6" s="66"/>
      <c r="M6" s="67">
        <f>IF(L6="x",$L$5,0)</f>
        <v>0</v>
      </c>
      <c r="N6" s="68">
        <f>SUM(IF($B6="1.12",$B$5/2,0),IF($C6="1.12",$C$5/2,0),IF($D6="1.12",$D$5/2,0),IF($E6="1.12",$E$5/2,0),IF($F6="1.12",$F$5/2,0),IF($G6="1.12",$G$5/2,0))</f>
        <v>0</v>
      </c>
      <c r="O6" s="69">
        <f>SUM(IF($H6="1.12",$H$5,0),IF($I6="1.12",$I$5,0),IF($J6="1.12",$J$5,0),IF($K6="1.12",$K$5,0))</f>
        <v>0</v>
      </c>
      <c r="P6" s="70">
        <f>M6+N6+O6</f>
        <v>0</v>
      </c>
      <c r="Q6" s="47"/>
      <c r="R6" s="68">
        <f>SUM(IF($B6="1.12",$B$5/2,0),IF($C6="1.12",$C$5/2,0),IF($D6="1.12",$D$5/2,0),IF($E6="1.12",$E$5/2,0),IF($F6="1.12",$F$5/2,0),IF($G6="1.12",$G$5/2,0))</f>
        <v>0</v>
      </c>
      <c r="S6" s="69">
        <f>SUM(IF($H6="1.12",$H$5,0),IF($I6="1.12",$I$5,0),IF($J6="1.12",$J$5,0),IF($K6="1.12",$K$5,0))</f>
        <v>0</v>
      </c>
      <c r="T6" s="70">
        <f>Q6+R6+S6</f>
        <v>0</v>
      </c>
      <c r="U6" s="47"/>
      <c r="V6" s="68">
        <f>SUM(IF($B6="1.12",$B$5/2,0),IF($C6="1.12",$C$5/2,0),IF($D6="1.12",$D$5/2,0),IF($E6="1.12",$E$5/2,0),IF($F6="1.12",$F$5/2,0),IF($G6="1.12",$G$5/2,0))</f>
        <v>0</v>
      </c>
      <c r="W6" s="69">
        <f>SUM(IF($H6="1.12",$H$5,0),IF($I6="1.12",$I$5,0),IF($J6="1.12",$J$5,0),IF($K6="1.12",$K$5,0))</f>
        <v>0</v>
      </c>
      <c r="X6" s="70">
        <f>U6+V6+W6</f>
        <v>0</v>
      </c>
      <c r="Y6" s="47"/>
      <c r="Z6" s="68">
        <f>SUM(IF($B6="1.12",$B$5/2,0),IF($C6="1.12",$C$5/2,0),IF($D6="1.12",$D$5/2,0),IF($E6="1.12",$E$5/2,0),IF($F6="1.12",$F$5/2,0),IF($G6="1.12",$G$5/2,0))</f>
        <v>0</v>
      </c>
      <c r="AA6" s="69">
        <f>SUM(IF($H6="1.12",$H$5,0),IF($I6="1.12",$I$5,0),IF($J6="1.12",$J$5,0),IF($K6="1.12",$K$5,0))</f>
        <v>0</v>
      </c>
      <c r="AB6" s="70">
        <f>Y6+Z6+AA6</f>
        <v>0</v>
      </c>
      <c r="AC6" s="47"/>
    </row>
    <row r="7" spans="1:29" x14ac:dyDescent="0.25">
      <c r="A7" s="63" t="s">
        <v>6</v>
      </c>
      <c r="B7" s="64"/>
      <c r="C7" s="65"/>
      <c r="D7" s="65"/>
      <c r="E7" s="65"/>
      <c r="F7" s="65"/>
      <c r="G7" s="65"/>
      <c r="H7" s="64"/>
      <c r="I7" s="65"/>
      <c r="J7" s="65"/>
      <c r="K7" s="65"/>
      <c r="L7" s="71"/>
      <c r="M7" s="67">
        <f t="shared" ref="M7:M31" si="0">IF(L7="x",$L$5,0)</f>
        <v>0</v>
      </c>
      <c r="N7" s="72">
        <f t="shared" ref="N7:N31" si="1">SUM(IF($B7="1.12",$B$5/2,0),IF($C7="1.12",$C$5/2,0),IF($D7="1.12",$D$5/2,0),IF($E7="1.12",$E$5/2,0),IF($F7="1.12",$F$5/2,0),IF($G7="1.12",$G$5/2,0))</f>
        <v>0</v>
      </c>
      <c r="O7" s="69">
        <f t="shared" ref="O7:O31" si="2">SUM(IF($H7="1.12",$H$5,0),IF($I7="1.12",$I$5,0),IF($J7="1.12",$J$5,0),IF($K7="1.12",$K$5,0))</f>
        <v>0</v>
      </c>
      <c r="P7" s="70">
        <f t="shared" ref="P7:P31" si="3">M7+N7+O7</f>
        <v>0</v>
      </c>
      <c r="Q7" s="54"/>
      <c r="R7" s="72">
        <f t="shared" ref="R7:R31" si="4">SUM(IF($B7="1.12",$B$5/2,0),IF($C7="1.12",$C$5/2,0),IF($D7="1.12",$D$5/2,0),IF($E7="1.12",$E$5/2,0),IF($F7="1.12",$F$5/2,0),IF($G7="1.12",$G$5/2,0))</f>
        <v>0</v>
      </c>
      <c r="S7" s="69">
        <f t="shared" ref="S7:S31" si="5">SUM(IF($H7="1.12",$H$5,0),IF($I7="1.12",$I$5,0),IF($J7="1.12",$J$5,0),IF($K7="1.12",$K$5,0))</f>
        <v>0</v>
      </c>
      <c r="T7" s="70">
        <f t="shared" ref="T7:T31" si="6">Q7+R7+S7</f>
        <v>0</v>
      </c>
      <c r="U7" s="54"/>
      <c r="V7" s="72">
        <f t="shared" ref="V7:V31" si="7">SUM(IF($B7="1.12",$B$5/2,0),IF($C7="1.12",$C$5/2,0),IF($D7="1.12",$D$5/2,0),IF($E7="1.12",$E$5/2,0),IF($F7="1.12",$F$5/2,0),IF($G7="1.12",$G$5/2,0))</f>
        <v>0</v>
      </c>
      <c r="W7" s="69">
        <f t="shared" ref="W7:W31" si="8">SUM(IF($H7="1.12",$H$5,0),IF($I7="1.12",$I$5,0),IF($J7="1.12",$J$5,0),IF($K7="1.12",$K$5,0))</f>
        <v>0</v>
      </c>
      <c r="X7" s="70">
        <f t="shared" ref="X7:X31" si="9">U7+V7+W7</f>
        <v>0</v>
      </c>
      <c r="Y7" s="54"/>
      <c r="Z7" s="72">
        <f t="shared" ref="Z7:Z31" si="10">SUM(IF($B7="1.12",$B$5/2,0),IF($C7="1.12",$C$5/2,0),IF($D7="1.12",$D$5/2,0),IF($E7="1.12",$E$5/2,0),IF($F7="1.12",$F$5/2,0),IF($G7="1.12",$G$5/2,0))</f>
        <v>0</v>
      </c>
      <c r="AA7" s="69">
        <f t="shared" ref="AA7:AA31" si="11">SUM(IF($H7="1.12",$H$5,0),IF($I7="1.12",$I$5,0),IF($J7="1.12",$J$5,0),IF($K7="1.12",$K$5,0))</f>
        <v>0</v>
      </c>
      <c r="AB7" s="70">
        <f t="shared" ref="AB7:AB31" si="12">Y7+Z7+AA7</f>
        <v>0</v>
      </c>
      <c r="AC7" s="54"/>
    </row>
    <row r="8" spans="1:29" x14ac:dyDescent="0.25">
      <c r="A8" s="63" t="s">
        <v>7</v>
      </c>
      <c r="B8" s="64"/>
      <c r="C8" s="65"/>
      <c r="D8" s="65"/>
      <c r="E8" s="65"/>
      <c r="F8" s="65"/>
      <c r="G8" s="65"/>
      <c r="H8" s="64"/>
      <c r="I8" s="65"/>
      <c r="J8" s="65"/>
      <c r="K8" s="65"/>
      <c r="L8" s="71"/>
      <c r="M8" s="67">
        <f t="shared" si="0"/>
        <v>0</v>
      </c>
      <c r="N8" s="72">
        <f t="shared" si="1"/>
        <v>0</v>
      </c>
      <c r="O8" s="69">
        <f t="shared" si="2"/>
        <v>0</v>
      </c>
      <c r="P8" s="70">
        <f t="shared" si="3"/>
        <v>0</v>
      </c>
      <c r="Q8" s="54"/>
      <c r="R8" s="72">
        <f t="shared" si="4"/>
        <v>0</v>
      </c>
      <c r="S8" s="69">
        <f t="shared" si="5"/>
        <v>0</v>
      </c>
      <c r="T8" s="70">
        <f t="shared" si="6"/>
        <v>0</v>
      </c>
      <c r="U8" s="54"/>
      <c r="V8" s="72">
        <f t="shared" si="7"/>
        <v>0</v>
      </c>
      <c r="W8" s="69">
        <f t="shared" si="8"/>
        <v>0</v>
      </c>
      <c r="X8" s="70">
        <f t="shared" si="9"/>
        <v>0</v>
      </c>
      <c r="Y8" s="54"/>
      <c r="Z8" s="72">
        <f t="shared" si="10"/>
        <v>0</v>
      </c>
      <c r="AA8" s="69">
        <f t="shared" si="11"/>
        <v>0</v>
      </c>
      <c r="AB8" s="70">
        <f t="shared" si="12"/>
        <v>0</v>
      </c>
      <c r="AC8" s="54"/>
    </row>
    <row r="9" spans="1:29" x14ac:dyDescent="0.25">
      <c r="A9" s="63" t="s">
        <v>8</v>
      </c>
      <c r="B9" s="64"/>
      <c r="C9" s="65"/>
      <c r="D9" s="65"/>
      <c r="E9" s="65"/>
      <c r="F9" s="65"/>
      <c r="G9" s="65"/>
      <c r="H9" s="64"/>
      <c r="I9" s="65"/>
      <c r="J9" s="65"/>
      <c r="K9" s="65"/>
      <c r="L9" s="71"/>
      <c r="M9" s="67">
        <f t="shared" si="0"/>
        <v>0</v>
      </c>
      <c r="N9" s="73">
        <f t="shared" si="1"/>
        <v>0</v>
      </c>
      <c r="O9" s="74">
        <f t="shared" si="2"/>
        <v>0</v>
      </c>
      <c r="P9" s="70">
        <f t="shared" si="3"/>
        <v>0</v>
      </c>
      <c r="Q9" s="54"/>
      <c r="R9" s="73">
        <f t="shared" si="4"/>
        <v>0</v>
      </c>
      <c r="S9" s="74">
        <f t="shared" si="5"/>
        <v>0</v>
      </c>
      <c r="T9" s="70">
        <f t="shared" si="6"/>
        <v>0</v>
      </c>
      <c r="U9" s="54"/>
      <c r="V9" s="73">
        <f t="shared" si="7"/>
        <v>0</v>
      </c>
      <c r="W9" s="74">
        <f t="shared" si="8"/>
        <v>0</v>
      </c>
      <c r="X9" s="70">
        <f t="shared" si="9"/>
        <v>0</v>
      </c>
      <c r="Y9" s="54"/>
      <c r="Z9" s="73">
        <f t="shared" si="10"/>
        <v>0</v>
      </c>
      <c r="AA9" s="74">
        <f t="shared" si="11"/>
        <v>0</v>
      </c>
      <c r="AB9" s="70">
        <f t="shared" si="12"/>
        <v>0</v>
      </c>
      <c r="AC9" s="54"/>
    </row>
    <row r="10" spans="1:29" x14ac:dyDescent="0.25">
      <c r="A10" s="63" t="s">
        <v>9</v>
      </c>
      <c r="B10" s="64"/>
      <c r="C10" s="65"/>
      <c r="D10" s="65"/>
      <c r="E10" s="65"/>
      <c r="F10" s="65"/>
      <c r="G10" s="65"/>
      <c r="H10" s="64"/>
      <c r="I10" s="65"/>
      <c r="J10" s="65"/>
      <c r="K10" s="65"/>
      <c r="L10" s="71"/>
      <c r="M10" s="72">
        <f t="shared" si="0"/>
        <v>0</v>
      </c>
      <c r="N10" s="75">
        <f t="shared" si="1"/>
        <v>0</v>
      </c>
      <c r="O10" s="69">
        <f t="shared" si="2"/>
        <v>0</v>
      </c>
      <c r="P10" s="70">
        <f t="shared" si="3"/>
        <v>0</v>
      </c>
      <c r="Q10" s="54"/>
      <c r="R10" s="75">
        <f t="shared" si="4"/>
        <v>0</v>
      </c>
      <c r="S10" s="69">
        <f t="shared" si="5"/>
        <v>0</v>
      </c>
      <c r="T10" s="70">
        <f t="shared" si="6"/>
        <v>0</v>
      </c>
      <c r="U10" s="54"/>
      <c r="V10" s="75">
        <f t="shared" si="7"/>
        <v>0</v>
      </c>
      <c r="W10" s="69">
        <f t="shared" si="8"/>
        <v>0</v>
      </c>
      <c r="X10" s="70">
        <f t="shared" si="9"/>
        <v>0</v>
      </c>
      <c r="Y10" s="54"/>
      <c r="Z10" s="75">
        <f t="shared" si="10"/>
        <v>0</v>
      </c>
      <c r="AA10" s="69">
        <f t="shared" si="11"/>
        <v>0</v>
      </c>
      <c r="AB10" s="70">
        <f t="shared" si="12"/>
        <v>0</v>
      </c>
      <c r="AC10" s="54"/>
    </row>
    <row r="11" spans="1:29" x14ac:dyDescent="0.25">
      <c r="A11" s="63" t="s">
        <v>10</v>
      </c>
      <c r="B11" s="64"/>
      <c r="C11" s="65"/>
      <c r="D11" s="65"/>
      <c r="E11" s="65"/>
      <c r="F11" s="65"/>
      <c r="G11" s="65"/>
      <c r="H11" s="64"/>
      <c r="I11" s="65"/>
      <c r="J11" s="65"/>
      <c r="K11" s="65"/>
      <c r="L11" s="71"/>
      <c r="M11" s="72">
        <f t="shared" si="0"/>
        <v>0</v>
      </c>
      <c r="N11" s="75">
        <f t="shared" si="1"/>
        <v>0</v>
      </c>
      <c r="O11" s="69">
        <f t="shared" si="2"/>
        <v>0</v>
      </c>
      <c r="P11" s="70">
        <f t="shared" si="3"/>
        <v>0</v>
      </c>
      <c r="Q11" s="54"/>
      <c r="R11" s="75">
        <f t="shared" si="4"/>
        <v>0</v>
      </c>
      <c r="S11" s="69">
        <f t="shared" si="5"/>
        <v>0</v>
      </c>
      <c r="T11" s="70">
        <f t="shared" si="6"/>
        <v>0</v>
      </c>
      <c r="U11" s="54"/>
      <c r="V11" s="75">
        <f t="shared" si="7"/>
        <v>0</v>
      </c>
      <c r="W11" s="69">
        <f t="shared" si="8"/>
        <v>0</v>
      </c>
      <c r="X11" s="70">
        <f t="shared" si="9"/>
        <v>0</v>
      </c>
      <c r="Y11" s="54"/>
      <c r="Z11" s="75">
        <f t="shared" si="10"/>
        <v>0</v>
      </c>
      <c r="AA11" s="69">
        <f t="shared" si="11"/>
        <v>0</v>
      </c>
      <c r="AB11" s="70">
        <f t="shared" si="12"/>
        <v>0</v>
      </c>
      <c r="AC11" s="54"/>
    </row>
    <row r="12" spans="1:29" x14ac:dyDescent="0.25">
      <c r="A12" s="63" t="s">
        <v>11</v>
      </c>
      <c r="B12" s="64"/>
      <c r="C12" s="65"/>
      <c r="D12" s="65"/>
      <c r="E12" s="65"/>
      <c r="F12" s="65"/>
      <c r="G12" s="65"/>
      <c r="H12" s="64"/>
      <c r="I12" s="65"/>
      <c r="J12" s="65"/>
      <c r="K12" s="65"/>
      <c r="L12" s="71"/>
      <c r="M12" s="72">
        <f t="shared" si="0"/>
        <v>0</v>
      </c>
      <c r="N12" s="75">
        <f t="shared" si="1"/>
        <v>0</v>
      </c>
      <c r="O12" s="69">
        <f t="shared" si="2"/>
        <v>0</v>
      </c>
      <c r="P12" s="70">
        <f t="shared" si="3"/>
        <v>0</v>
      </c>
      <c r="Q12" s="54"/>
      <c r="R12" s="75">
        <f t="shared" si="4"/>
        <v>0</v>
      </c>
      <c r="S12" s="69">
        <f t="shared" si="5"/>
        <v>0</v>
      </c>
      <c r="T12" s="70">
        <f t="shared" si="6"/>
        <v>0</v>
      </c>
      <c r="U12" s="54"/>
      <c r="V12" s="75">
        <f t="shared" si="7"/>
        <v>0</v>
      </c>
      <c r="W12" s="69">
        <f t="shared" si="8"/>
        <v>0</v>
      </c>
      <c r="X12" s="70">
        <f t="shared" si="9"/>
        <v>0</v>
      </c>
      <c r="Y12" s="54"/>
      <c r="Z12" s="75">
        <f t="shared" si="10"/>
        <v>0</v>
      </c>
      <c r="AA12" s="69">
        <f t="shared" si="11"/>
        <v>0</v>
      </c>
      <c r="AB12" s="70">
        <f t="shared" si="12"/>
        <v>0</v>
      </c>
      <c r="AC12" s="54"/>
    </row>
    <row r="13" spans="1:29" x14ac:dyDescent="0.25">
      <c r="A13" s="63" t="s">
        <v>12</v>
      </c>
      <c r="B13" s="64"/>
      <c r="C13" s="65"/>
      <c r="D13" s="65"/>
      <c r="E13" s="65"/>
      <c r="F13" s="65"/>
      <c r="G13" s="65"/>
      <c r="H13" s="64"/>
      <c r="I13" s="65"/>
      <c r="J13" s="65"/>
      <c r="K13" s="65"/>
      <c r="L13" s="71"/>
      <c r="M13" s="76">
        <f t="shared" si="0"/>
        <v>0</v>
      </c>
      <c r="N13" s="75">
        <f t="shared" si="1"/>
        <v>0</v>
      </c>
      <c r="O13" s="74">
        <f t="shared" si="2"/>
        <v>0</v>
      </c>
      <c r="P13" s="70">
        <f t="shared" si="3"/>
        <v>0</v>
      </c>
      <c r="Q13" s="54"/>
      <c r="R13" s="75">
        <f t="shared" si="4"/>
        <v>0</v>
      </c>
      <c r="S13" s="74">
        <f t="shared" si="5"/>
        <v>0</v>
      </c>
      <c r="T13" s="70">
        <f t="shared" si="6"/>
        <v>0</v>
      </c>
      <c r="U13" s="54"/>
      <c r="V13" s="75">
        <f t="shared" si="7"/>
        <v>0</v>
      </c>
      <c r="W13" s="74">
        <f t="shared" si="8"/>
        <v>0</v>
      </c>
      <c r="X13" s="70">
        <f t="shared" si="9"/>
        <v>0</v>
      </c>
      <c r="Y13" s="54"/>
      <c r="Z13" s="75">
        <f t="shared" si="10"/>
        <v>0</v>
      </c>
      <c r="AA13" s="74">
        <f t="shared" si="11"/>
        <v>0</v>
      </c>
      <c r="AB13" s="70">
        <f t="shared" si="12"/>
        <v>0</v>
      </c>
      <c r="AC13" s="54"/>
    </row>
    <row r="14" spans="1:29" x14ac:dyDescent="0.25">
      <c r="A14" s="63" t="s">
        <v>13</v>
      </c>
      <c r="B14" s="64"/>
      <c r="C14" s="65"/>
      <c r="D14" s="65"/>
      <c r="E14" s="65"/>
      <c r="F14" s="65"/>
      <c r="G14" s="65"/>
      <c r="H14" s="64"/>
      <c r="I14" s="65"/>
      <c r="J14" s="65"/>
      <c r="K14" s="65"/>
      <c r="L14" s="71"/>
      <c r="M14" s="72">
        <f t="shared" si="0"/>
        <v>0</v>
      </c>
      <c r="N14" s="75">
        <f t="shared" si="1"/>
        <v>0</v>
      </c>
      <c r="O14" s="69">
        <f t="shared" si="2"/>
        <v>0</v>
      </c>
      <c r="P14" s="70">
        <f t="shared" si="3"/>
        <v>0</v>
      </c>
      <c r="Q14" s="54"/>
      <c r="R14" s="75">
        <f t="shared" si="4"/>
        <v>0</v>
      </c>
      <c r="S14" s="69">
        <f t="shared" si="5"/>
        <v>0</v>
      </c>
      <c r="T14" s="70">
        <f t="shared" si="6"/>
        <v>0</v>
      </c>
      <c r="U14" s="54"/>
      <c r="V14" s="75">
        <f t="shared" si="7"/>
        <v>0</v>
      </c>
      <c r="W14" s="69">
        <f t="shared" si="8"/>
        <v>0</v>
      </c>
      <c r="X14" s="70">
        <f t="shared" si="9"/>
        <v>0</v>
      </c>
      <c r="Y14" s="54"/>
      <c r="Z14" s="75">
        <f t="shared" si="10"/>
        <v>0</v>
      </c>
      <c r="AA14" s="69">
        <f t="shared" si="11"/>
        <v>0</v>
      </c>
      <c r="AB14" s="70">
        <f t="shared" si="12"/>
        <v>0</v>
      </c>
      <c r="AC14" s="54"/>
    </row>
    <row r="15" spans="1:29" x14ac:dyDescent="0.25">
      <c r="A15" s="63" t="s">
        <v>14</v>
      </c>
      <c r="B15" s="64"/>
      <c r="C15" s="65"/>
      <c r="D15" s="65"/>
      <c r="E15" s="65"/>
      <c r="F15" s="65"/>
      <c r="G15" s="65"/>
      <c r="H15" s="64"/>
      <c r="I15" s="65"/>
      <c r="J15" s="65"/>
      <c r="K15" s="65"/>
      <c r="L15" s="71"/>
      <c r="M15" s="72">
        <f t="shared" si="0"/>
        <v>0</v>
      </c>
      <c r="N15" s="75">
        <f t="shared" si="1"/>
        <v>0</v>
      </c>
      <c r="O15" s="69">
        <f t="shared" si="2"/>
        <v>0</v>
      </c>
      <c r="P15" s="70">
        <f t="shared" si="3"/>
        <v>0</v>
      </c>
      <c r="Q15" s="54"/>
      <c r="R15" s="75">
        <f t="shared" si="4"/>
        <v>0</v>
      </c>
      <c r="S15" s="69">
        <f t="shared" si="5"/>
        <v>0</v>
      </c>
      <c r="T15" s="70">
        <f t="shared" si="6"/>
        <v>0</v>
      </c>
      <c r="U15" s="54"/>
      <c r="V15" s="75">
        <f t="shared" si="7"/>
        <v>0</v>
      </c>
      <c r="W15" s="69">
        <f t="shared" si="8"/>
        <v>0</v>
      </c>
      <c r="X15" s="70">
        <f t="shared" si="9"/>
        <v>0</v>
      </c>
      <c r="Y15" s="54"/>
      <c r="Z15" s="75">
        <f t="shared" si="10"/>
        <v>0</v>
      </c>
      <c r="AA15" s="69">
        <f t="shared" si="11"/>
        <v>0</v>
      </c>
      <c r="AB15" s="70">
        <f t="shared" si="12"/>
        <v>0</v>
      </c>
      <c r="AC15" s="54"/>
    </row>
    <row r="16" spans="1:29" x14ac:dyDescent="0.25">
      <c r="A16" s="63" t="s">
        <v>15</v>
      </c>
      <c r="B16" s="64"/>
      <c r="C16" s="65"/>
      <c r="D16" s="65"/>
      <c r="E16" s="65"/>
      <c r="F16" s="65"/>
      <c r="G16" s="65"/>
      <c r="H16" s="64"/>
      <c r="I16" s="65"/>
      <c r="J16" s="65"/>
      <c r="K16" s="65"/>
      <c r="L16" s="71"/>
      <c r="M16" s="72">
        <f t="shared" si="0"/>
        <v>0</v>
      </c>
      <c r="N16" s="75">
        <f t="shared" si="1"/>
        <v>0</v>
      </c>
      <c r="O16" s="69">
        <f t="shared" si="2"/>
        <v>0</v>
      </c>
      <c r="P16" s="70">
        <f t="shared" si="3"/>
        <v>0</v>
      </c>
      <c r="Q16" s="54"/>
      <c r="R16" s="75">
        <f t="shared" si="4"/>
        <v>0</v>
      </c>
      <c r="S16" s="69">
        <f t="shared" si="5"/>
        <v>0</v>
      </c>
      <c r="T16" s="70">
        <f t="shared" si="6"/>
        <v>0</v>
      </c>
      <c r="U16" s="54"/>
      <c r="V16" s="75">
        <f t="shared" si="7"/>
        <v>0</v>
      </c>
      <c r="W16" s="69">
        <f t="shared" si="8"/>
        <v>0</v>
      </c>
      <c r="X16" s="70">
        <f t="shared" si="9"/>
        <v>0</v>
      </c>
      <c r="Y16" s="54"/>
      <c r="Z16" s="75">
        <f t="shared" si="10"/>
        <v>0</v>
      </c>
      <c r="AA16" s="69">
        <f t="shared" si="11"/>
        <v>0</v>
      </c>
      <c r="AB16" s="70">
        <f t="shared" si="12"/>
        <v>0</v>
      </c>
      <c r="AC16" s="54"/>
    </row>
    <row r="17" spans="1:29" x14ac:dyDescent="0.25">
      <c r="A17" s="63" t="s">
        <v>16</v>
      </c>
      <c r="B17" s="64"/>
      <c r="C17" s="65"/>
      <c r="D17" s="65"/>
      <c r="E17" s="65"/>
      <c r="F17" s="65"/>
      <c r="G17" s="65"/>
      <c r="H17" s="64"/>
      <c r="I17" s="65"/>
      <c r="J17" s="65"/>
      <c r="K17" s="65"/>
      <c r="L17" s="71"/>
      <c r="M17" s="76">
        <f t="shared" si="0"/>
        <v>0</v>
      </c>
      <c r="N17" s="75">
        <f t="shared" si="1"/>
        <v>0</v>
      </c>
      <c r="O17" s="74">
        <f t="shared" si="2"/>
        <v>0</v>
      </c>
      <c r="P17" s="70">
        <f t="shared" si="3"/>
        <v>0</v>
      </c>
      <c r="Q17" s="54"/>
      <c r="R17" s="75">
        <f t="shared" si="4"/>
        <v>0</v>
      </c>
      <c r="S17" s="74">
        <f t="shared" si="5"/>
        <v>0</v>
      </c>
      <c r="T17" s="70">
        <f t="shared" si="6"/>
        <v>0</v>
      </c>
      <c r="U17" s="54"/>
      <c r="V17" s="75">
        <f t="shared" si="7"/>
        <v>0</v>
      </c>
      <c r="W17" s="74">
        <f t="shared" si="8"/>
        <v>0</v>
      </c>
      <c r="X17" s="70">
        <f t="shared" si="9"/>
        <v>0</v>
      </c>
      <c r="Y17" s="54"/>
      <c r="Z17" s="75">
        <f t="shared" si="10"/>
        <v>0</v>
      </c>
      <c r="AA17" s="74">
        <f t="shared" si="11"/>
        <v>0</v>
      </c>
      <c r="AB17" s="70">
        <f t="shared" si="12"/>
        <v>0</v>
      </c>
      <c r="AC17" s="54"/>
    </row>
    <row r="18" spans="1:29" x14ac:dyDescent="0.25">
      <c r="A18" s="63" t="s">
        <v>17</v>
      </c>
      <c r="B18" s="64"/>
      <c r="C18" s="65"/>
      <c r="D18" s="65"/>
      <c r="E18" s="65"/>
      <c r="F18" s="65"/>
      <c r="G18" s="65"/>
      <c r="H18" s="64"/>
      <c r="I18" s="65"/>
      <c r="J18" s="65"/>
      <c r="K18" s="65"/>
      <c r="L18" s="71"/>
      <c r="M18" s="76">
        <f t="shared" si="0"/>
        <v>0</v>
      </c>
      <c r="N18" s="75">
        <f t="shared" si="1"/>
        <v>0</v>
      </c>
      <c r="O18" s="74">
        <f t="shared" si="2"/>
        <v>0</v>
      </c>
      <c r="P18" s="70">
        <f t="shared" si="3"/>
        <v>0</v>
      </c>
      <c r="Q18" s="54"/>
      <c r="R18" s="75">
        <f t="shared" si="4"/>
        <v>0</v>
      </c>
      <c r="S18" s="74">
        <f t="shared" si="5"/>
        <v>0</v>
      </c>
      <c r="T18" s="70">
        <f t="shared" si="6"/>
        <v>0</v>
      </c>
      <c r="U18" s="54"/>
      <c r="V18" s="75">
        <f t="shared" si="7"/>
        <v>0</v>
      </c>
      <c r="W18" s="74">
        <f t="shared" si="8"/>
        <v>0</v>
      </c>
      <c r="X18" s="70">
        <f t="shared" si="9"/>
        <v>0</v>
      </c>
      <c r="Y18" s="54"/>
      <c r="Z18" s="75">
        <f t="shared" si="10"/>
        <v>0</v>
      </c>
      <c r="AA18" s="74">
        <f t="shared" si="11"/>
        <v>0</v>
      </c>
      <c r="AB18" s="70">
        <f t="shared" si="12"/>
        <v>0</v>
      </c>
      <c r="AC18" s="54"/>
    </row>
    <row r="19" spans="1:29" x14ac:dyDescent="0.25">
      <c r="A19" s="63" t="s">
        <v>18</v>
      </c>
      <c r="B19" s="64"/>
      <c r="C19" s="65"/>
      <c r="D19" s="65"/>
      <c r="E19" s="65"/>
      <c r="F19" s="65"/>
      <c r="G19" s="65"/>
      <c r="H19" s="64"/>
      <c r="I19" s="65"/>
      <c r="J19" s="65"/>
      <c r="K19" s="65"/>
      <c r="L19" s="71"/>
      <c r="M19" s="76">
        <f t="shared" si="0"/>
        <v>0</v>
      </c>
      <c r="N19" s="75">
        <f t="shared" si="1"/>
        <v>0</v>
      </c>
      <c r="O19" s="74">
        <f t="shared" si="2"/>
        <v>0</v>
      </c>
      <c r="P19" s="70">
        <f t="shared" si="3"/>
        <v>0</v>
      </c>
      <c r="Q19" s="54"/>
      <c r="R19" s="75">
        <f t="shared" si="4"/>
        <v>0</v>
      </c>
      <c r="S19" s="74">
        <f t="shared" si="5"/>
        <v>0</v>
      </c>
      <c r="T19" s="70">
        <f t="shared" si="6"/>
        <v>0</v>
      </c>
      <c r="U19" s="54"/>
      <c r="V19" s="75">
        <f t="shared" si="7"/>
        <v>0</v>
      </c>
      <c r="W19" s="74">
        <f t="shared" si="8"/>
        <v>0</v>
      </c>
      <c r="X19" s="70">
        <f t="shared" si="9"/>
        <v>0</v>
      </c>
      <c r="Y19" s="54"/>
      <c r="Z19" s="75">
        <f t="shared" si="10"/>
        <v>0</v>
      </c>
      <c r="AA19" s="74">
        <f t="shared" si="11"/>
        <v>0</v>
      </c>
      <c r="AB19" s="70">
        <f t="shared" si="12"/>
        <v>0</v>
      </c>
      <c r="AC19" s="54"/>
    </row>
    <row r="20" spans="1:29" x14ac:dyDescent="0.25">
      <c r="A20" s="63" t="s">
        <v>19</v>
      </c>
      <c r="B20" s="64"/>
      <c r="C20" s="65"/>
      <c r="D20" s="65"/>
      <c r="E20" s="65"/>
      <c r="F20" s="65"/>
      <c r="G20" s="65"/>
      <c r="H20" s="64"/>
      <c r="I20" s="65"/>
      <c r="J20" s="65"/>
      <c r="K20" s="65"/>
      <c r="L20" s="71"/>
      <c r="M20" s="76">
        <f t="shared" si="0"/>
        <v>0</v>
      </c>
      <c r="N20" s="75">
        <f t="shared" si="1"/>
        <v>0</v>
      </c>
      <c r="O20" s="74">
        <f t="shared" si="2"/>
        <v>0</v>
      </c>
      <c r="P20" s="70">
        <f t="shared" si="3"/>
        <v>0</v>
      </c>
      <c r="Q20" s="54"/>
      <c r="R20" s="75">
        <f t="shared" si="4"/>
        <v>0</v>
      </c>
      <c r="S20" s="74">
        <f t="shared" si="5"/>
        <v>0</v>
      </c>
      <c r="T20" s="70">
        <f t="shared" si="6"/>
        <v>0</v>
      </c>
      <c r="U20" s="54"/>
      <c r="V20" s="75">
        <f t="shared" si="7"/>
        <v>0</v>
      </c>
      <c r="W20" s="74">
        <f t="shared" si="8"/>
        <v>0</v>
      </c>
      <c r="X20" s="70">
        <f t="shared" si="9"/>
        <v>0</v>
      </c>
      <c r="Y20" s="54"/>
      <c r="Z20" s="75">
        <f t="shared" si="10"/>
        <v>0</v>
      </c>
      <c r="AA20" s="74">
        <f t="shared" si="11"/>
        <v>0</v>
      </c>
      <c r="AB20" s="70">
        <f t="shared" si="12"/>
        <v>0</v>
      </c>
      <c r="AC20" s="54"/>
    </row>
    <row r="21" spans="1:29" x14ac:dyDescent="0.25">
      <c r="A21" s="63" t="s">
        <v>20</v>
      </c>
      <c r="B21" s="64"/>
      <c r="C21" s="65"/>
      <c r="D21" s="65"/>
      <c r="E21" s="65"/>
      <c r="F21" s="65"/>
      <c r="G21" s="65"/>
      <c r="H21" s="64"/>
      <c r="I21" s="65"/>
      <c r="J21" s="65"/>
      <c r="K21" s="65"/>
      <c r="L21" s="71"/>
      <c r="M21" s="72">
        <f t="shared" si="0"/>
        <v>0</v>
      </c>
      <c r="N21" s="75">
        <f t="shared" si="1"/>
        <v>0</v>
      </c>
      <c r="O21" s="69">
        <f t="shared" si="2"/>
        <v>0</v>
      </c>
      <c r="P21" s="70">
        <f t="shared" si="3"/>
        <v>0</v>
      </c>
      <c r="Q21" s="54"/>
      <c r="R21" s="75">
        <f t="shared" si="4"/>
        <v>0</v>
      </c>
      <c r="S21" s="69">
        <f t="shared" si="5"/>
        <v>0</v>
      </c>
      <c r="T21" s="70">
        <f t="shared" si="6"/>
        <v>0</v>
      </c>
      <c r="U21" s="54"/>
      <c r="V21" s="75">
        <f t="shared" si="7"/>
        <v>0</v>
      </c>
      <c r="W21" s="69">
        <f t="shared" si="8"/>
        <v>0</v>
      </c>
      <c r="X21" s="70">
        <f t="shared" si="9"/>
        <v>0</v>
      </c>
      <c r="Y21" s="54"/>
      <c r="Z21" s="75">
        <f t="shared" si="10"/>
        <v>0</v>
      </c>
      <c r="AA21" s="69">
        <f t="shared" si="11"/>
        <v>0</v>
      </c>
      <c r="AB21" s="70">
        <f t="shared" si="12"/>
        <v>0</v>
      </c>
      <c r="AC21" s="54"/>
    </row>
    <row r="22" spans="1:29" x14ac:dyDescent="0.25">
      <c r="A22" s="63" t="s">
        <v>21</v>
      </c>
      <c r="B22" s="64"/>
      <c r="C22" s="65"/>
      <c r="D22" s="65"/>
      <c r="E22" s="65"/>
      <c r="F22" s="65"/>
      <c r="G22" s="65"/>
      <c r="H22" s="64"/>
      <c r="I22" s="65"/>
      <c r="J22" s="65"/>
      <c r="K22" s="65"/>
      <c r="L22" s="71"/>
      <c r="M22" s="72">
        <f t="shared" si="0"/>
        <v>0</v>
      </c>
      <c r="N22" s="75">
        <f t="shared" si="1"/>
        <v>0</v>
      </c>
      <c r="O22" s="69">
        <f t="shared" si="2"/>
        <v>0</v>
      </c>
      <c r="P22" s="70">
        <f t="shared" si="3"/>
        <v>0</v>
      </c>
      <c r="Q22" s="54"/>
      <c r="R22" s="75">
        <f t="shared" si="4"/>
        <v>0</v>
      </c>
      <c r="S22" s="69">
        <f t="shared" si="5"/>
        <v>0</v>
      </c>
      <c r="T22" s="70">
        <f t="shared" si="6"/>
        <v>0</v>
      </c>
      <c r="U22" s="54"/>
      <c r="V22" s="75">
        <f t="shared" si="7"/>
        <v>0</v>
      </c>
      <c r="W22" s="69">
        <f t="shared" si="8"/>
        <v>0</v>
      </c>
      <c r="X22" s="70">
        <f t="shared" si="9"/>
        <v>0</v>
      </c>
      <c r="Y22" s="54"/>
      <c r="Z22" s="75">
        <f t="shared" si="10"/>
        <v>0</v>
      </c>
      <c r="AA22" s="69">
        <f t="shared" si="11"/>
        <v>0</v>
      </c>
      <c r="AB22" s="70">
        <f t="shared" si="12"/>
        <v>0</v>
      </c>
      <c r="AC22" s="54"/>
    </row>
    <row r="23" spans="1:29" x14ac:dyDescent="0.25">
      <c r="A23" s="63" t="s">
        <v>22</v>
      </c>
      <c r="B23" s="64"/>
      <c r="C23" s="65"/>
      <c r="D23" s="65"/>
      <c r="E23" s="65"/>
      <c r="F23" s="65"/>
      <c r="G23" s="65"/>
      <c r="H23" s="64"/>
      <c r="I23" s="65"/>
      <c r="J23" s="65"/>
      <c r="K23" s="65"/>
      <c r="L23" s="71"/>
      <c r="M23" s="72">
        <f t="shared" si="0"/>
        <v>0</v>
      </c>
      <c r="N23" s="75">
        <f t="shared" si="1"/>
        <v>0</v>
      </c>
      <c r="O23" s="69">
        <f t="shared" si="2"/>
        <v>0</v>
      </c>
      <c r="P23" s="70">
        <f t="shared" si="3"/>
        <v>0</v>
      </c>
      <c r="Q23" s="54"/>
      <c r="R23" s="75">
        <f t="shared" si="4"/>
        <v>0</v>
      </c>
      <c r="S23" s="69">
        <f t="shared" si="5"/>
        <v>0</v>
      </c>
      <c r="T23" s="70">
        <f t="shared" si="6"/>
        <v>0</v>
      </c>
      <c r="U23" s="54"/>
      <c r="V23" s="75">
        <f t="shared" si="7"/>
        <v>0</v>
      </c>
      <c r="W23" s="69">
        <f t="shared" si="8"/>
        <v>0</v>
      </c>
      <c r="X23" s="70">
        <f t="shared" si="9"/>
        <v>0</v>
      </c>
      <c r="Y23" s="54"/>
      <c r="Z23" s="75">
        <f t="shared" si="10"/>
        <v>0</v>
      </c>
      <c r="AA23" s="69">
        <f t="shared" si="11"/>
        <v>0</v>
      </c>
      <c r="AB23" s="70">
        <f t="shared" si="12"/>
        <v>0</v>
      </c>
      <c r="AC23" s="54"/>
    </row>
    <row r="24" spans="1:29" x14ac:dyDescent="0.25">
      <c r="A24" s="63" t="s">
        <v>23</v>
      </c>
      <c r="B24" s="64"/>
      <c r="C24" s="65"/>
      <c r="D24" s="65"/>
      <c r="E24" s="65"/>
      <c r="F24" s="65"/>
      <c r="G24" s="65"/>
      <c r="H24" s="64"/>
      <c r="I24" s="65"/>
      <c r="J24" s="65"/>
      <c r="K24" s="65"/>
      <c r="L24" s="71"/>
      <c r="M24" s="76">
        <f t="shared" si="0"/>
        <v>0</v>
      </c>
      <c r="N24" s="75">
        <f t="shared" si="1"/>
        <v>0</v>
      </c>
      <c r="O24" s="74">
        <f t="shared" si="2"/>
        <v>0</v>
      </c>
      <c r="P24" s="70">
        <f t="shared" si="3"/>
        <v>0</v>
      </c>
      <c r="Q24" s="54"/>
      <c r="R24" s="75">
        <f t="shared" si="4"/>
        <v>0</v>
      </c>
      <c r="S24" s="74">
        <f t="shared" si="5"/>
        <v>0</v>
      </c>
      <c r="T24" s="70">
        <f t="shared" si="6"/>
        <v>0</v>
      </c>
      <c r="U24" s="54"/>
      <c r="V24" s="75">
        <f t="shared" si="7"/>
        <v>0</v>
      </c>
      <c r="W24" s="74">
        <f t="shared" si="8"/>
        <v>0</v>
      </c>
      <c r="X24" s="70">
        <f t="shared" si="9"/>
        <v>0</v>
      </c>
      <c r="Y24" s="54"/>
      <c r="Z24" s="75">
        <f t="shared" si="10"/>
        <v>0</v>
      </c>
      <c r="AA24" s="74">
        <f t="shared" si="11"/>
        <v>0</v>
      </c>
      <c r="AB24" s="70">
        <f t="shared" si="12"/>
        <v>0</v>
      </c>
      <c r="AC24" s="54"/>
    </row>
    <row r="25" spans="1:29" x14ac:dyDescent="0.25">
      <c r="A25" s="63" t="s">
        <v>24</v>
      </c>
      <c r="B25" s="64"/>
      <c r="C25" s="65"/>
      <c r="D25" s="65"/>
      <c r="E25" s="65"/>
      <c r="F25" s="65"/>
      <c r="G25" s="65"/>
      <c r="H25" s="64"/>
      <c r="I25" s="65"/>
      <c r="J25" s="65"/>
      <c r="K25" s="65"/>
      <c r="L25" s="71"/>
      <c r="M25" s="76">
        <f t="shared" si="0"/>
        <v>0</v>
      </c>
      <c r="N25" s="75">
        <f t="shared" si="1"/>
        <v>0</v>
      </c>
      <c r="O25" s="74">
        <f t="shared" si="2"/>
        <v>0</v>
      </c>
      <c r="P25" s="70">
        <f t="shared" si="3"/>
        <v>0</v>
      </c>
      <c r="Q25" s="54"/>
      <c r="R25" s="75">
        <f t="shared" si="4"/>
        <v>0</v>
      </c>
      <c r="S25" s="74">
        <f t="shared" si="5"/>
        <v>0</v>
      </c>
      <c r="T25" s="70">
        <f t="shared" si="6"/>
        <v>0</v>
      </c>
      <c r="U25" s="54"/>
      <c r="V25" s="75">
        <f t="shared" si="7"/>
        <v>0</v>
      </c>
      <c r="W25" s="74">
        <f t="shared" si="8"/>
        <v>0</v>
      </c>
      <c r="X25" s="70">
        <f t="shared" si="9"/>
        <v>0</v>
      </c>
      <c r="Y25" s="54"/>
      <c r="Z25" s="75">
        <f t="shared" si="10"/>
        <v>0</v>
      </c>
      <c r="AA25" s="74">
        <f t="shared" si="11"/>
        <v>0</v>
      </c>
      <c r="AB25" s="70">
        <f t="shared" si="12"/>
        <v>0</v>
      </c>
      <c r="AC25" s="54"/>
    </row>
    <row r="26" spans="1:29" x14ac:dyDescent="0.25">
      <c r="A26" s="63" t="s">
        <v>25</v>
      </c>
      <c r="B26" s="64"/>
      <c r="C26" s="65"/>
      <c r="D26" s="65"/>
      <c r="E26" s="65"/>
      <c r="F26" s="65"/>
      <c r="G26" s="65"/>
      <c r="H26" s="64"/>
      <c r="I26" s="65"/>
      <c r="J26" s="65"/>
      <c r="K26" s="65"/>
      <c r="L26" s="71"/>
      <c r="M26" s="72">
        <f t="shared" si="0"/>
        <v>0</v>
      </c>
      <c r="N26" s="75">
        <f t="shared" si="1"/>
        <v>0</v>
      </c>
      <c r="O26" s="69">
        <f t="shared" si="2"/>
        <v>0</v>
      </c>
      <c r="P26" s="70">
        <f t="shared" si="3"/>
        <v>0</v>
      </c>
      <c r="Q26" s="54"/>
      <c r="R26" s="75">
        <f t="shared" si="4"/>
        <v>0</v>
      </c>
      <c r="S26" s="69">
        <f t="shared" si="5"/>
        <v>0</v>
      </c>
      <c r="T26" s="70">
        <f t="shared" si="6"/>
        <v>0</v>
      </c>
      <c r="U26" s="54"/>
      <c r="V26" s="75">
        <f t="shared" si="7"/>
        <v>0</v>
      </c>
      <c r="W26" s="69">
        <f t="shared" si="8"/>
        <v>0</v>
      </c>
      <c r="X26" s="70">
        <f t="shared" si="9"/>
        <v>0</v>
      </c>
      <c r="Y26" s="54"/>
      <c r="Z26" s="75">
        <f t="shared" si="10"/>
        <v>0</v>
      </c>
      <c r="AA26" s="69">
        <f t="shared" si="11"/>
        <v>0</v>
      </c>
      <c r="AB26" s="70">
        <f t="shared" si="12"/>
        <v>0</v>
      </c>
      <c r="AC26" s="54"/>
    </row>
    <row r="27" spans="1:29" x14ac:dyDescent="0.25">
      <c r="A27" s="63" t="s">
        <v>26</v>
      </c>
      <c r="B27" s="64"/>
      <c r="C27" s="65"/>
      <c r="D27" s="65"/>
      <c r="E27" s="65"/>
      <c r="F27" s="65"/>
      <c r="G27" s="65"/>
      <c r="H27" s="64"/>
      <c r="I27" s="65"/>
      <c r="J27" s="65"/>
      <c r="K27" s="65"/>
      <c r="L27" s="71"/>
      <c r="M27" s="76">
        <f t="shared" si="0"/>
        <v>0</v>
      </c>
      <c r="N27" s="75">
        <f t="shared" si="1"/>
        <v>0</v>
      </c>
      <c r="O27" s="74">
        <f t="shared" si="2"/>
        <v>0</v>
      </c>
      <c r="P27" s="70">
        <f t="shared" si="3"/>
        <v>0</v>
      </c>
      <c r="Q27" s="54"/>
      <c r="R27" s="75">
        <f t="shared" si="4"/>
        <v>0</v>
      </c>
      <c r="S27" s="74">
        <f t="shared" si="5"/>
        <v>0</v>
      </c>
      <c r="T27" s="70">
        <f t="shared" si="6"/>
        <v>0</v>
      </c>
      <c r="U27" s="54"/>
      <c r="V27" s="75">
        <f t="shared" si="7"/>
        <v>0</v>
      </c>
      <c r="W27" s="74">
        <f t="shared" si="8"/>
        <v>0</v>
      </c>
      <c r="X27" s="70">
        <f t="shared" si="9"/>
        <v>0</v>
      </c>
      <c r="Y27" s="54"/>
      <c r="Z27" s="75">
        <f t="shared" si="10"/>
        <v>0</v>
      </c>
      <c r="AA27" s="74">
        <f t="shared" si="11"/>
        <v>0</v>
      </c>
      <c r="AB27" s="70">
        <f t="shared" si="12"/>
        <v>0</v>
      </c>
      <c r="AC27" s="54"/>
    </row>
    <row r="28" spans="1:29" x14ac:dyDescent="0.25">
      <c r="A28" s="63" t="s">
        <v>27</v>
      </c>
      <c r="B28" s="64"/>
      <c r="C28" s="65"/>
      <c r="D28" s="65"/>
      <c r="E28" s="65"/>
      <c r="F28" s="65"/>
      <c r="G28" s="65"/>
      <c r="H28" s="64"/>
      <c r="I28" s="65"/>
      <c r="J28" s="65"/>
      <c r="K28" s="65"/>
      <c r="L28" s="71"/>
      <c r="M28" s="72">
        <f t="shared" si="0"/>
        <v>0</v>
      </c>
      <c r="N28" s="75">
        <f t="shared" si="1"/>
        <v>0</v>
      </c>
      <c r="O28" s="69">
        <f t="shared" si="2"/>
        <v>0</v>
      </c>
      <c r="P28" s="70">
        <f t="shared" si="3"/>
        <v>0</v>
      </c>
      <c r="Q28" s="54"/>
      <c r="R28" s="75">
        <f t="shared" si="4"/>
        <v>0</v>
      </c>
      <c r="S28" s="69">
        <f t="shared" si="5"/>
        <v>0</v>
      </c>
      <c r="T28" s="70">
        <f t="shared" si="6"/>
        <v>0</v>
      </c>
      <c r="U28" s="54"/>
      <c r="V28" s="75">
        <f t="shared" si="7"/>
        <v>0</v>
      </c>
      <c r="W28" s="69">
        <f t="shared" si="8"/>
        <v>0</v>
      </c>
      <c r="X28" s="70">
        <f t="shared" si="9"/>
        <v>0</v>
      </c>
      <c r="Y28" s="54"/>
      <c r="Z28" s="75">
        <f t="shared" si="10"/>
        <v>0</v>
      </c>
      <c r="AA28" s="69">
        <f t="shared" si="11"/>
        <v>0</v>
      </c>
      <c r="AB28" s="70">
        <f t="shared" si="12"/>
        <v>0</v>
      </c>
      <c r="AC28" s="54"/>
    </row>
    <row r="29" spans="1:29" x14ac:dyDescent="0.25">
      <c r="A29" s="63" t="s">
        <v>28</v>
      </c>
      <c r="B29" s="64"/>
      <c r="C29" s="65"/>
      <c r="D29" s="65"/>
      <c r="E29" s="65"/>
      <c r="F29" s="65"/>
      <c r="G29" s="65"/>
      <c r="H29" s="64"/>
      <c r="I29" s="65"/>
      <c r="J29" s="65"/>
      <c r="K29" s="65"/>
      <c r="L29" s="71"/>
      <c r="M29" s="72">
        <f t="shared" si="0"/>
        <v>0</v>
      </c>
      <c r="N29" s="75">
        <f t="shared" si="1"/>
        <v>0</v>
      </c>
      <c r="O29" s="69">
        <f t="shared" si="2"/>
        <v>0</v>
      </c>
      <c r="P29" s="70">
        <f t="shared" si="3"/>
        <v>0</v>
      </c>
      <c r="Q29" s="54"/>
      <c r="R29" s="75">
        <f t="shared" si="4"/>
        <v>0</v>
      </c>
      <c r="S29" s="69">
        <f t="shared" si="5"/>
        <v>0</v>
      </c>
      <c r="T29" s="70">
        <f t="shared" si="6"/>
        <v>0</v>
      </c>
      <c r="U29" s="54"/>
      <c r="V29" s="75">
        <f t="shared" si="7"/>
        <v>0</v>
      </c>
      <c r="W29" s="69">
        <f t="shared" si="8"/>
        <v>0</v>
      </c>
      <c r="X29" s="70">
        <f t="shared" si="9"/>
        <v>0</v>
      </c>
      <c r="Y29" s="54"/>
      <c r="Z29" s="75">
        <f t="shared" si="10"/>
        <v>0</v>
      </c>
      <c r="AA29" s="69">
        <f t="shared" si="11"/>
        <v>0</v>
      </c>
      <c r="AB29" s="70">
        <f t="shared" si="12"/>
        <v>0</v>
      </c>
      <c r="AC29" s="54"/>
    </row>
    <row r="30" spans="1:29" x14ac:dyDescent="0.25">
      <c r="A30" s="63" t="s">
        <v>29</v>
      </c>
      <c r="B30" s="64"/>
      <c r="C30" s="65"/>
      <c r="D30" s="65"/>
      <c r="E30" s="65"/>
      <c r="F30" s="65"/>
      <c r="G30" s="65"/>
      <c r="H30" s="64"/>
      <c r="I30" s="65"/>
      <c r="J30" s="65"/>
      <c r="K30" s="65"/>
      <c r="L30" s="71"/>
      <c r="M30" s="72">
        <f t="shared" si="0"/>
        <v>0</v>
      </c>
      <c r="N30" s="75">
        <f t="shared" si="1"/>
        <v>0</v>
      </c>
      <c r="O30" s="69">
        <f t="shared" si="2"/>
        <v>0</v>
      </c>
      <c r="P30" s="70">
        <f t="shared" si="3"/>
        <v>0</v>
      </c>
      <c r="Q30" s="54"/>
      <c r="R30" s="75">
        <f t="shared" si="4"/>
        <v>0</v>
      </c>
      <c r="S30" s="69">
        <f t="shared" si="5"/>
        <v>0</v>
      </c>
      <c r="T30" s="70">
        <f t="shared" si="6"/>
        <v>0</v>
      </c>
      <c r="U30" s="54"/>
      <c r="V30" s="75">
        <f t="shared" si="7"/>
        <v>0</v>
      </c>
      <c r="W30" s="69">
        <f t="shared" si="8"/>
        <v>0</v>
      </c>
      <c r="X30" s="70">
        <f t="shared" si="9"/>
        <v>0</v>
      </c>
      <c r="Y30" s="54"/>
      <c r="Z30" s="75">
        <f t="shared" si="10"/>
        <v>0</v>
      </c>
      <c r="AA30" s="69">
        <f t="shared" si="11"/>
        <v>0</v>
      </c>
      <c r="AB30" s="70">
        <f t="shared" si="12"/>
        <v>0</v>
      </c>
      <c r="AC30" s="54"/>
    </row>
    <row r="31" spans="1:29" ht="15.75" thickBot="1" x14ac:dyDescent="0.3">
      <c r="A31" s="63" t="s">
        <v>30</v>
      </c>
      <c r="B31" s="64"/>
      <c r="C31" s="65"/>
      <c r="D31" s="65"/>
      <c r="E31" s="65"/>
      <c r="F31" s="65"/>
      <c r="G31" s="65"/>
      <c r="H31" s="64"/>
      <c r="I31" s="65"/>
      <c r="J31" s="65"/>
      <c r="K31" s="65"/>
      <c r="L31" s="77"/>
      <c r="M31" s="78">
        <f t="shared" si="0"/>
        <v>0</v>
      </c>
      <c r="N31" s="79">
        <f t="shared" si="1"/>
        <v>0</v>
      </c>
      <c r="O31" s="80">
        <f t="shared" si="2"/>
        <v>0</v>
      </c>
      <c r="P31" s="70">
        <f t="shared" si="3"/>
        <v>0</v>
      </c>
      <c r="Q31" s="54"/>
      <c r="R31" s="79">
        <f t="shared" si="4"/>
        <v>0</v>
      </c>
      <c r="S31" s="80">
        <f t="shared" si="5"/>
        <v>0</v>
      </c>
      <c r="T31" s="70">
        <f t="shared" si="6"/>
        <v>0</v>
      </c>
      <c r="U31" s="54"/>
      <c r="V31" s="79">
        <f t="shared" si="7"/>
        <v>0</v>
      </c>
      <c r="W31" s="80">
        <f t="shared" si="8"/>
        <v>0</v>
      </c>
      <c r="X31" s="70">
        <f t="shared" si="9"/>
        <v>0</v>
      </c>
      <c r="Y31" s="54"/>
      <c r="Z31" s="79">
        <f t="shared" si="10"/>
        <v>0</v>
      </c>
      <c r="AA31" s="80">
        <f t="shared" si="11"/>
        <v>0</v>
      </c>
      <c r="AB31" s="70">
        <f t="shared" si="12"/>
        <v>0</v>
      </c>
      <c r="AC31" s="54"/>
    </row>
    <row r="32" spans="1:29" ht="15.75" thickBot="1" x14ac:dyDescent="0.3">
      <c r="A32" s="81" t="s">
        <v>2</v>
      </c>
      <c r="B32" s="82">
        <f t="shared" ref="B32:L32" si="13">(COUNTA(B6:B31)*B5)</f>
        <v>0</v>
      </c>
      <c r="C32" s="82">
        <f t="shared" si="13"/>
        <v>0</v>
      </c>
      <c r="D32" s="82">
        <f t="shared" si="13"/>
        <v>0</v>
      </c>
      <c r="E32" s="82">
        <f t="shared" si="13"/>
        <v>0</v>
      </c>
      <c r="F32" s="82">
        <f t="shared" si="13"/>
        <v>0</v>
      </c>
      <c r="G32" s="82">
        <f t="shared" si="13"/>
        <v>0</v>
      </c>
      <c r="H32" s="83">
        <f t="shared" si="13"/>
        <v>0</v>
      </c>
      <c r="I32" s="82">
        <f t="shared" si="13"/>
        <v>0</v>
      </c>
      <c r="J32" s="82">
        <f t="shared" si="13"/>
        <v>0</v>
      </c>
      <c r="K32" s="82">
        <f t="shared" si="13"/>
        <v>0</v>
      </c>
      <c r="L32" s="84">
        <f t="shared" si="13"/>
        <v>0</v>
      </c>
      <c r="M32" s="85">
        <f t="shared" ref="M32" si="14">SUM(M6:M31)</f>
        <v>0</v>
      </c>
      <c r="N32" s="82">
        <f t="shared" ref="N32:P32" si="15">SUM(N6:N31)</f>
        <v>0</v>
      </c>
      <c r="O32" s="86">
        <f t="shared" si="15"/>
        <v>0</v>
      </c>
      <c r="P32" s="87">
        <f t="shared" si="15"/>
        <v>0</v>
      </c>
      <c r="Q32" s="88"/>
      <c r="R32" s="82">
        <f t="shared" ref="R32:T32" si="16">SUM(R6:R31)</f>
        <v>0</v>
      </c>
      <c r="S32" s="86">
        <f t="shared" si="16"/>
        <v>0</v>
      </c>
      <c r="T32" s="87">
        <f t="shared" si="16"/>
        <v>0</v>
      </c>
      <c r="U32" s="88"/>
      <c r="V32" s="82">
        <f t="shared" ref="V32:X32" si="17">SUM(V6:V31)</f>
        <v>0</v>
      </c>
      <c r="W32" s="86">
        <f t="shared" si="17"/>
        <v>0</v>
      </c>
      <c r="X32" s="87">
        <f t="shared" si="17"/>
        <v>0</v>
      </c>
      <c r="Y32" s="88"/>
      <c r="Z32" s="82">
        <f t="shared" ref="Z32:AB32" si="18">SUM(Z6:Z31)</f>
        <v>0</v>
      </c>
      <c r="AA32" s="86">
        <f t="shared" si="18"/>
        <v>0</v>
      </c>
      <c r="AB32" s="87">
        <f t="shared" si="18"/>
        <v>0</v>
      </c>
      <c r="AC32" s="88"/>
    </row>
  </sheetData>
  <sheetProtection sort="0" autoFilter="0"/>
  <protectedRanges>
    <protectedRange sqref="B6:L31" name="Plage1"/>
  </protectedRanges>
  <mergeCells count="8">
    <mergeCell ref="B2:L2"/>
    <mergeCell ref="A3:A5"/>
    <mergeCell ref="B3:G3"/>
    <mergeCell ref="H3:K3"/>
    <mergeCell ref="N2:P2"/>
    <mergeCell ref="R2:T2"/>
    <mergeCell ref="V2:X2"/>
    <mergeCell ref="Z2:A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Planification coûts exploit.</vt:lpstr>
      <vt:lpstr>Développement sup.</vt:lpstr>
    </vt:vector>
  </TitlesOfParts>
  <Company>Bundesamt fuer Landestopografie swisstopo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 Isabelle</dc:creator>
  <cp:lastModifiedBy>Rey Isabelle swisstopo</cp:lastModifiedBy>
  <dcterms:created xsi:type="dcterms:W3CDTF">2015-06-19T07:55:10Z</dcterms:created>
  <dcterms:modified xsi:type="dcterms:W3CDTF">2019-11-22T14:20:16Z</dcterms:modified>
</cp:coreProperties>
</file>